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 defaultThemeVersion="124226"/>
  <bookViews>
    <workbookView xWindow="2520" yWindow="30" windowWidth="18420" windowHeight="11235" activeTab="2"/>
  </bookViews>
  <sheets>
    <sheet name="Data" sheetId="1" r:id="rId1"/>
    <sheet name="Summary" sheetId="2" r:id="rId2"/>
    <sheet name="Indicator" sheetId="5" r:id="rId3"/>
    <sheet name="Reference" sheetId="3" state="veryHidden" r:id="rId4"/>
  </sheets>
  <definedNames>
    <definedName name="ADR_options">'Reference'!$H$29:$H$32</definedName>
    <definedName name="Adult_bed_number">'Data'!$C$7</definedName>
    <definedName name="Ages">'Data'!$H$14:$H$112</definedName>
    <definedName name="Audit_date">'Data'!$F$7</definedName>
    <definedName name="DistinctAges">'Data'!$Z$14:$Z$112</definedName>
    <definedName name="Documentation_location">'Reference'!$H$21:$H$24</definedName>
    <definedName name="Enoxaparin_indications">'Reference'!$H$26:$H$27</definedName>
    <definedName name="EXTRACT" localSheetId="0">'Data'!$Y$13</definedName>
    <definedName name="Hospital_name">'Data'!$C$6</definedName>
    <definedName name="Indicator_name">'Reference'!$B$10</definedName>
    <definedName name="Indicator_number">'Reference'!$B$9</definedName>
    <definedName name="Intermittent_medication_list">'Summary'!$A$22:$A$29</definedName>
    <definedName name="Intermittent_medications_list">'Summary'!$A$23:$A$31</definedName>
    <definedName name="Local_guideline">'Reference'!$B$11</definedName>
    <definedName name="Order_type">'Reference'!$H$34:$H$35</definedName>
    <definedName name="Patient_Categories">'Reference'!$H$15:$H$19</definedName>
    <definedName name="Q_Local_Guideline">'Data'!#REF!</definedName>
    <definedName name="Risk_Categories">'Reference'!$H$12:$H$13</definedName>
    <definedName name="Total_Audits">'Summary'!$A$9</definedName>
    <definedName name="YN_List">'Reference'!$H$8:$H$9</definedName>
    <definedName name="YNList">'Reference'!$H$8:$H$9</definedName>
    <definedName name="YNM_List">'Reference'!$H$8:$H$10</definedName>
    <definedName name="YNMList">'Reference'!$H$8:$H$10</definedName>
  </definedNames>
  <calcPr calcId="145621"/>
</workbook>
</file>

<file path=xl/sharedStrings.xml><?xml version="1.0" encoding="utf-8"?>
<sst xmlns="http://schemas.openxmlformats.org/spreadsheetml/2006/main" count="108" uniqueCount="98">
  <si>
    <t>Hospital name:</t>
  </si>
  <si>
    <t>Questions</t>
  </si>
  <si>
    <t>Reference sheet</t>
  </si>
  <si>
    <t>This sheet contains the common variable areas within each tool to allow for rapid development and alteration.</t>
  </si>
  <si>
    <t>It contains information regarding formula derivation and effects.</t>
  </si>
  <si>
    <t>The reference sheet should only be edited by an authorised IT consulant or executive members of NSW TAG. Inadvertent changes can have impact across the entire workbook.</t>
  </si>
  <si>
    <t>Indicator number:</t>
  </si>
  <si>
    <t>Indicator name:</t>
  </si>
  <si>
    <t>Common variables</t>
  </si>
  <si>
    <t>Derived information</t>
  </si>
  <si>
    <t>Local guideline affected:</t>
  </si>
  <si>
    <t>Criteria</t>
  </si>
  <si>
    <t>YesNo List</t>
  </si>
  <si>
    <t>Yes</t>
  </si>
  <si>
    <t>No</t>
  </si>
  <si>
    <t>[N/A]</t>
  </si>
  <si>
    <t>N/A</t>
  </si>
  <si>
    <t>Risk categories</t>
  </si>
  <si>
    <t>High risk</t>
  </si>
  <si>
    <t>Patient categories</t>
  </si>
  <si>
    <t>Medical</t>
  </si>
  <si>
    <t>Surgical</t>
  </si>
  <si>
    <t>Oncology</t>
  </si>
  <si>
    <t>Obstetrics</t>
  </si>
  <si>
    <t>Other</t>
  </si>
  <si>
    <t>Date of audit:</t>
  </si>
  <si>
    <t>Summary of each data point</t>
  </si>
  <si>
    <t>Data point</t>
  </si>
  <si>
    <t>View indicator</t>
  </si>
  <si>
    <t>Minimal risk</t>
  </si>
  <si>
    <t>Documentation location</t>
  </si>
  <si>
    <t>NIMC</t>
  </si>
  <si>
    <t>Medical notes</t>
  </si>
  <si>
    <t>Nursing notes</t>
  </si>
  <si>
    <t>Other hospital approved location</t>
  </si>
  <si>
    <t>Comments</t>
  </si>
  <si>
    <t>Enoxaparin use indications</t>
  </si>
  <si>
    <t>Prophylaxis</t>
  </si>
  <si>
    <t>Treatment</t>
  </si>
  <si>
    <t>Audit date:</t>
  </si>
  <si>
    <t>Yes, No</t>
  </si>
  <si>
    <t>Number of beds in the hospital:</t>
  </si>
  <si>
    <t>Number of beds:</t>
  </si>
  <si>
    <t>ADR options</t>
  </si>
  <si>
    <t>Completed for drug of allergy</t>
  </si>
  <si>
    <t>Nil known allergies</t>
  </si>
  <si>
    <t>Unknown reaction(s)</t>
  </si>
  <si>
    <t>Percentage of medication orders for intermittent therapy that are prescribed safely</t>
  </si>
  <si>
    <t>Count of intermittent medications in audit</t>
  </si>
  <si>
    <t>Percentage of total intermittent medications audited</t>
  </si>
  <si>
    <t>Fentanyl patch</t>
  </si>
  <si>
    <t>Olanzapine depot</t>
  </si>
  <si>
    <t>Paliperidone depot</t>
  </si>
  <si>
    <t>Number</t>
  </si>
  <si>
    <t xml:space="preserve">Percentage </t>
  </si>
  <si>
    <t>Methotrexate IM</t>
  </si>
  <si>
    <t>Percentage of audited medication orders</t>
  </si>
  <si>
    <t>Handwritten</t>
  </si>
  <si>
    <t>Electronic</t>
  </si>
  <si>
    <t>Order type</t>
  </si>
  <si>
    <t xml:space="preserve">Has medication order been handwritten or electronically generated? </t>
  </si>
  <si>
    <t>Handwritten, Electronic</t>
  </si>
  <si>
    <t>Handwritten orders</t>
  </si>
  <si>
    <t>Electronically generated orders</t>
  </si>
  <si>
    <t>Age of patient</t>
  </si>
  <si>
    <t>Ward or Team</t>
  </si>
  <si>
    <t>Free text</t>
  </si>
  <si>
    <t>Average age</t>
  </si>
  <si>
    <t>Youngest age</t>
  </si>
  <si>
    <t>Oldest age</t>
  </si>
  <si>
    <t xml:space="preserve">Below is the first page of the indicator in preview. </t>
  </si>
  <si>
    <t>Double-click this preview to open a full copy of the indicator for your reference</t>
  </si>
  <si>
    <t>Click outside the full copy to re-enter the audit tool (Excel) again.</t>
  </si>
  <si>
    <t>Risperidone depot</t>
  </si>
  <si>
    <t>Medication Audit Number</t>
  </si>
  <si>
    <t>Total Number of Medications Audited</t>
  </si>
  <si>
    <t>Patient number</t>
  </si>
  <si>
    <t>A</t>
  </si>
  <si>
    <t>Total Number of patients Audited</t>
  </si>
  <si>
    <t>Average number of intermittent medications per patient</t>
  </si>
  <si>
    <t>©Copyright NSW Therapeutic Advisory Group Inc and Australian Commission on Safety and Quality in Health Care 2014</t>
  </si>
  <si>
    <t>Alendronate oral</t>
  </si>
  <si>
    <t xml:space="preserve">Methotrexate oral </t>
  </si>
  <si>
    <t>Risedronate oral</t>
  </si>
  <si>
    <t>Buprenorphine patch</t>
  </si>
  <si>
    <t>Has the prescribed day or days of the week for administration been stated on the medication order?</t>
  </si>
  <si>
    <r>
      <t xml:space="preserve">Intermittent medication list
</t>
    </r>
    <r>
      <rPr>
        <b/>
        <i/>
        <sz val="11"/>
        <color theme="0" tint="-0.3499799966812134"/>
        <rFont val="Calibri"/>
        <family val="2"/>
      </rPr>
      <t>Note this list can be amended by each site</t>
    </r>
  </si>
  <si>
    <r>
      <t xml:space="preserve">Have the days of the week where the medication is </t>
    </r>
    <r>
      <rPr>
        <b/>
        <i/>
        <sz val="11"/>
        <rFont val="Calibri"/>
        <family val="2"/>
      </rPr>
      <t>not</t>
    </r>
    <r>
      <rPr>
        <b/>
        <sz val="11"/>
        <rFont val="Calibri"/>
        <family val="2"/>
      </rPr>
      <t xml:space="preserve"> to be administered been crossed out in the administration section of the medication chart?</t>
    </r>
  </si>
  <si>
    <t>Integer number (may be more than one row per patient)</t>
  </si>
  <si>
    <t>Age data (years)</t>
  </si>
  <si>
    <r>
      <rPr>
        <u val="single"/>
        <sz val="12"/>
        <color theme="3"/>
        <rFont val="Calibri"/>
        <family val="2"/>
        <scheme val="minor"/>
      </rPr>
      <t>Indicator 3.5:</t>
    </r>
    <r>
      <rPr>
        <sz val="12"/>
        <color theme="3"/>
        <rFont val="Calibri"/>
        <family val="2"/>
        <scheme val="minor"/>
      </rPr>
      <t xml:space="preserve"> Medication orders for intermittent therapy that are prescribed safely</t>
    </r>
  </si>
  <si>
    <t xml:space="preserve">Number </t>
  </si>
  <si>
    <t>Medication orders for intermittent therapy where the day of the week for administration has been omitted</t>
  </si>
  <si>
    <t>Medication orders for intermittent therapy where days not for administration have not been crossed off</t>
  </si>
  <si>
    <t>Medication orders for intermittent therapy where both the documentation of intended day of week and not due days is incomplete</t>
  </si>
  <si>
    <t>Number of patients aged 17 years or younger</t>
  </si>
  <si>
    <r>
      <t xml:space="preserve">Drop-down list.
Options can be amended according to local practice. See </t>
    </r>
    <r>
      <rPr>
        <i/>
        <u val="single"/>
        <sz val="11"/>
        <color theme="3" tint="0.39998000860214233"/>
        <rFont val="Calibri"/>
        <family val="2"/>
        <scheme val="minor"/>
      </rPr>
      <t>Summary worksheet</t>
    </r>
    <r>
      <rPr>
        <i/>
        <sz val="11"/>
        <color rgb="FF7F7F7F"/>
        <rFont val="Calibri"/>
        <family val="2"/>
        <scheme val="minor"/>
      </rPr>
      <t>.</t>
    </r>
  </si>
  <si>
    <t>What is the intermittent medication prescribed? (e.g. fentanyl patch, methotrexate, bisphosphonate, depot antipsychotic)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</si>
</sst>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4"/>
      <color rgb="FFFF0000"/>
      <name val="Calibri"/>
      <family val="2"/>
      <scheme val="minor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1"/>
      <name val="Calibri"/>
      <family val="2"/>
    </font>
    <font>
      <b/>
      <i/>
      <sz val="11"/>
      <color theme="0" tint="-0.3499799966812134"/>
      <name val="Calibri"/>
      <family val="2"/>
    </font>
    <font>
      <i/>
      <u val="single"/>
      <sz val="11"/>
      <color theme="3" tint="0.399980008602142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2"/>
      <color theme="3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4" borderId="2">
      <alignment horizontal="center"/>
      <protection hidden="1"/>
    </xf>
    <xf numFmtId="0" fontId="18" fillId="5" borderId="3">
      <alignment horizontal="left" vertical="center" wrapText="1"/>
      <protection hidden="1"/>
    </xf>
  </cellStyleXfs>
  <cellXfs count="103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 applyFill="1" applyBorder="1" applyAlignment="1">
      <alignment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21" applyFill="1" applyBorder="1" applyAlignment="1" applyProtection="1">
      <alignment horizontal="center"/>
      <protection locked="0"/>
    </xf>
    <xf numFmtId="0" fontId="3" fillId="0" borderId="0" xfId="21" applyFill="1" applyBorder="1" applyProtection="1">
      <protection locked="0"/>
    </xf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12" fillId="0" borderId="0" xfId="0" applyFont="1" applyProtection="1">
      <protection hidden="1"/>
    </xf>
    <xf numFmtId="0" fontId="5" fillId="0" borderId="4" xfId="0" applyFont="1" applyBorder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4" fillId="6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5" fillId="0" borderId="0" xfId="0" applyFont="1" applyBorder="1" applyProtection="1">
      <protection hidden="1"/>
    </xf>
    <xf numFmtId="0" fontId="13" fillId="4" borderId="1" xfId="22" applyAlignment="1" applyProtection="1">
      <alignment horizontal="center" wrapText="1"/>
      <protection hidden="1"/>
    </xf>
    <xf numFmtId="0" fontId="2" fillId="2" borderId="4" xfId="20" applyBorder="1" applyAlignment="1" applyProtection="1">
      <alignment wrapText="1"/>
      <protection hidden="1"/>
    </xf>
    <xf numFmtId="0" fontId="0" fillId="6" borderId="4" xfId="0" applyFill="1" applyBorder="1" applyProtection="1">
      <protection hidden="1"/>
    </xf>
    <xf numFmtId="0" fontId="0" fillId="0" borderId="4" xfId="0" applyBorder="1" applyProtection="1">
      <protection hidden="1"/>
    </xf>
    <xf numFmtId="0" fontId="0" fillId="7" borderId="5" xfId="0" applyFont="1" applyFill="1" applyBorder="1" applyProtection="1">
      <protection locked="0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21" applyFill="1" applyBorder="1" applyAlignment="1" applyProtection="1">
      <alignment horizont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" fillId="0" borderId="0" xfId="2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5" fillId="0" borderId="6" xfId="0" applyFont="1" applyBorder="1" applyProtection="1">
      <protection hidden="1"/>
    </xf>
    <xf numFmtId="0" fontId="17" fillId="0" borderId="0" xfId="24" applyFont="1" applyProtection="1">
      <protection hidden="1"/>
    </xf>
    <xf numFmtId="0" fontId="0" fillId="6" borderId="4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8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9" borderId="7" xfId="0" applyFont="1" applyFill="1" applyBorder="1" applyProtection="1">
      <protection hidden="1"/>
    </xf>
    <xf numFmtId="0" fontId="0" fillId="9" borderId="8" xfId="0" applyFill="1" applyBorder="1" applyProtection="1">
      <protection hidden="1"/>
    </xf>
    <xf numFmtId="0" fontId="0" fillId="9" borderId="9" xfId="0" applyFill="1" applyBorder="1" applyProtection="1">
      <protection hidden="1"/>
    </xf>
    <xf numFmtId="0" fontId="5" fillId="9" borderId="10" xfId="0" applyFont="1" applyFill="1" applyBorder="1" applyAlignment="1" applyProtection="1">
      <alignment horizontal="center"/>
      <protection hidden="1"/>
    </xf>
    <xf numFmtId="0" fontId="5" fillId="9" borderId="11" xfId="0" applyFont="1" applyFill="1" applyBorder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5" fillId="9" borderId="12" xfId="0" applyFont="1" applyFill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15" fillId="0" borderId="11" xfId="0" applyFont="1" applyBorder="1" applyAlignment="1" applyProtection="1">
      <alignment vertical="top" wrapText="1"/>
      <protection hidden="1"/>
    </xf>
    <xf numFmtId="0" fontId="15" fillId="0" borderId="4" xfId="0" applyFont="1" applyBorder="1" applyAlignment="1" applyProtection="1">
      <alignment vertical="top" wrapText="1"/>
      <protection hidden="1"/>
    </xf>
    <xf numFmtId="0" fontId="14" fillId="0" borderId="14" xfId="23" applyBorder="1" applyAlignment="1" applyProtection="1">
      <alignment vertical="top" wrapText="1"/>
      <protection hidden="1"/>
    </xf>
    <xf numFmtId="0" fontId="14" fillId="0" borderId="15" xfId="23" applyBorder="1" applyAlignment="1" applyProtection="1">
      <alignment vertical="top"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/>
    </xf>
    <xf numFmtId="0" fontId="0" fillId="8" borderId="4" xfId="0" applyFont="1" applyFill="1" applyBorder="1" applyProtection="1">
      <protection hidden="1"/>
    </xf>
    <xf numFmtId="0" fontId="0" fillId="7" borderId="4" xfId="0" applyFont="1" applyFill="1" applyBorder="1" applyProtection="1">
      <protection hidden="1"/>
    </xf>
    <xf numFmtId="0" fontId="18" fillId="4" borderId="2" xfId="25" applyAlignment="1" applyProtection="1">
      <alignment horizontal="center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 vertical="center"/>
      <protection hidden="1"/>
    </xf>
    <xf numFmtId="10" fontId="18" fillId="4" borderId="2" xfId="25" applyNumberForma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5" borderId="3" xfId="26" applyAlignment="1" applyProtection="1">
      <alignment horizontal="left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10" fontId="18" fillId="4" borderId="2" xfId="25" applyNumberFormat="1" applyAlignment="1" applyProtection="1">
      <alignment horizontal="center"/>
      <protection hidden="1"/>
    </xf>
    <xf numFmtId="10" fontId="18" fillId="4" borderId="2" xfId="25" applyNumberFormat="1" applyAlignment="1" applyProtection="1">
      <alignment horizontal="center"/>
      <protection hidden="1"/>
    </xf>
    <xf numFmtId="0" fontId="15" fillId="0" borderId="12" xfId="0" applyFont="1" applyBorder="1" applyAlignment="1" applyProtection="1">
      <alignment vertical="top" wrapText="1"/>
      <protection hidden="1"/>
    </xf>
    <xf numFmtId="0" fontId="14" fillId="0" borderId="16" xfId="23" applyBorder="1" applyAlignment="1" applyProtection="1">
      <alignment vertical="top" wrapText="1"/>
      <protection hidden="1"/>
    </xf>
    <xf numFmtId="0" fontId="18" fillId="5" borderId="3" xfId="26" applyAlignment="1" applyProtection="1">
      <alignment horizontal="center" vertical="center" wrapText="1"/>
      <protection hidden="1"/>
    </xf>
    <xf numFmtId="0" fontId="18" fillId="4" borderId="2" xfId="25" applyAlignment="1" applyProtection="1">
      <alignment horizontal="center"/>
      <protection hidden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5" fillId="9" borderId="17" xfId="0" applyFont="1" applyFill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0" fillId="7" borderId="5" xfId="0" applyNumberFormat="1" applyFont="1" applyFill="1" applyBorder="1" applyAlignment="1" applyProtection="1">
      <alignment horizontal="right"/>
      <protection hidden="1" locked="0"/>
    </xf>
    <xf numFmtId="0" fontId="0" fillId="8" borderId="4" xfId="0" applyFont="1" applyFill="1" applyBorder="1" applyProtection="1">
      <protection hidden="1" locked="0"/>
    </xf>
    <xf numFmtId="0" fontId="0" fillId="7" borderId="4" xfId="0" applyFont="1" applyFill="1" applyBorder="1" applyProtection="1">
      <protection hidden="1" locked="0"/>
    </xf>
    <xf numFmtId="0" fontId="25" fillId="0" borderId="0" xfId="0" applyFont="1" applyFill="1" applyBorder="1" applyProtection="1">
      <protection hidden="1"/>
    </xf>
    <xf numFmtId="0" fontId="25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Protection="1">
      <protection hidden="1"/>
    </xf>
    <xf numFmtId="0" fontId="0" fillId="8" borderId="4" xfId="0" applyFont="1" applyFill="1" applyBorder="1" applyProtection="1">
      <protection locked="0"/>
    </xf>
    <xf numFmtId="0" fontId="0" fillId="7" borderId="4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18" fillId="4" borderId="18" xfId="25" applyBorder="1" applyAlignment="1" applyProtection="1">
      <alignment horizontal="center"/>
      <protection hidden="1"/>
    </xf>
    <xf numFmtId="0" fontId="26" fillId="0" borderId="0" xfId="0" applyFont="1" applyAlignment="1">
      <alignment vertical="top"/>
    </xf>
    <xf numFmtId="14" fontId="0" fillId="8" borderId="4" xfId="0" applyNumberFormat="1" applyFont="1" applyFill="1" applyBorder="1" applyAlignment="1" applyProtection="1">
      <alignment horizontal="center" vertical="center"/>
      <protection locked="0"/>
    </xf>
    <xf numFmtId="14" fontId="13" fillId="4" borderId="1" xfId="22" applyNumberFormat="1" applyAlignment="1" applyProtection="1">
      <alignment horizontal="center"/>
      <protection hidden="1"/>
    </xf>
    <xf numFmtId="0" fontId="18" fillId="5" borderId="3" xfId="26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8" fillId="5" borderId="19" xfId="26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  <cellStyle name="Input" xfId="22"/>
    <cellStyle name="Explanatory Text" xfId="23"/>
    <cellStyle name="Hyperlink" xfId="24"/>
    <cellStyle name="NSWTAG 1" xfId="25"/>
    <cellStyle name="NSWTAG 2" xfId="26"/>
  </cellStyles>
  <dxfs count="1">
    <dxf>
      <numFmt numFmtId="177" formatCode="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7</xdr:row>
          <xdr:rowOff>0</xdr:rowOff>
        </xdr:from>
        <xdr:to>
          <xdr:col>10</xdr:col>
          <xdr:colOff>180975</xdr:colOff>
          <xdr:row>49</xdr:row>
          <xdr:rowOff>19050</xdr:rowOff>
        </xdr:to>
        <xdr:sp macro="" textlink="">
          <xdr:nvSpPr>
            <xdr:cNvPr id="3077" name="Object 5" hidden="1">
              <a:extLst xmlns:a="http://schemas.openxmlformats.org/drawingml/2006/main"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3"/>
  <sheetViews>
    <sheetView workbookViewId="0" topLeftCell="A1">
      <pane xSplit="2" ySplit="13" topLeftCell="C14" activePane="bottomRight" state="frozen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5"/>
  <cols>
    <col min="1" max="1" width="4.140625" style="4" customWidth="1"/>
    <col min="2" max="2" width="37.8515625" style="4" customWidth="1"/>
    <col min="3" max="7" width="30.7109375" style="4" customWidth="1"/>
    <col min="8" max="9" width="15.7109375" style="4" customWidth="1"/>
    <col min="10" max="10" width="43.00390625" style="4" customWidth="1"/>
    <col min="11" max="11" width="12.140625" style="4" customWidth="1"/>
    <col min="12" max="12" width="15.57421875" style="4" customWidth="1"/>
    <col min="13" max="13" width="15.00390625" style="4" customWidth="1"/>
    <col min="14" max="14" width="11.421875" style="4" customWidth="1"/>
    <col min="15" max="15" width="16.00390625" style="4" customWidth="1"/>
    <col min="16" max="16" width="28.28125" style="4" customWidth="1"/>
    <col min="17" max="16384" width="9.140625" style="4" customWidth="1"/>
  </cols>
  <sheetData>
    <row r="1" ht="6.75" customHeight="1">
      <c r="D1" s="42"/>
    </row>
    <row r="2" spans="2:15" ht="40.5" customHeight="1">
      <c r="B2" s="9" t="str">
        <f>CONCATENATE("Data collection form for National QUM Indicator ",Indicator_number,": ",Indicator_name)</f>
        <v>Data collection form for National QUM Indicator 3.5: Percentage of medication orders for intermittent therapy that are prescribed safely</v>
      </c>
      <c r="C2" s="9"/>
      <c r="D2" s="30"/>
      <c r="E2" s="30"/>
      <c r="F2" s="30"/>
      <c r="G2" s="30"/>
      <c r="H2" s="30"/>
      <c r="I2" s="43"/>
      <c r="J2" s="43"/>
      <c r="K2" s="43"/>
      <c r="L2" s="43"/>
      <c r="M2" s="43"/>
      <c r="N2" s="44"/>
      <c r="O2" s="44"/>
    </row>
    <row r="3" spans="1:16" ht="33.75" customHeight="1">
      <c r="A3" s="45"/>
      <c r="B3" s="95" t="s">
        <v>80</v>
      </c>
      <c r="C3" s="28"/>
      <c r="D3" s="28"/>
      <c r="E3" s="28"/>
      <c r="F3" s="28"/>
      <c r="G3" s="28"/>
      <c r="H3" s="28"/>
      <c r="I3" s="45"/>
      <c r="J3" s="45"/>
      <c r="K3" s="45"/>
      <c r="L3" s="45"/>
      <c r="M3" s="45"/>
      <c r="N3" s="45"/>
      <c r="O3" s="45"/>
      <c r="P3" s="45"/>
    </row>
    <row r="4" spans="2:8" ht="23.25" customHeight="1">
      <c r="B4" s="10" t="str">
        <f>CONCATENATE("This form should be used in conjunction with the methodology in QUM Indicator ",Indicator_number)</f>
        <v>This form should be used in conjunction with the methodology in QUM Indicator 3.5</v>
      </c>
      <c r="C4" s="10"/>
      <c r="D4" s="13"/>
      <c r="E4" s="13"/>
      <c r="F4" s="39" t="s">
        <v>28</v>
      </c>
      <c r="G4" s="39"/>
      <c r="H4" s="13"/>
    </row>
    <row r="5" spans="2:4" ht="6.75" customHeight="1">
      <c r="B5" s="33"/>
      <c r="C5" s="33"/>
      <c r="D5" s="47"/>
    </row>
    <row r="6" spans="1:16" ht="15.75">
      <c r="A6" s="46"/>
      <c r="B6" s="11" t="s">
        <v>0</v>
      </c>
      <c r="C6" s="48"/>
      <c r="E6" s="6"/>
      <c r="F6" s="46"/>
      <c r="G6" s="46"/>
      <c r="H6" s="46"/>
      <c r="I6" s="46"/>
      <c r="J6" s="46"/>
      <c r="K6" s="49"/>
      <c r="L6" s="49"/>
      <c r="M6" s="49"/>
      <c r="N6" s="49"/>
      <c r="O6" s="49"/>
      <c r="P6" s="46"/>
    </row>
    <row r="7" spans="1:16" ht="15.75">
      <c r="A7" s="46"/>
      <c r="B7" s="11" t="s">
        <v>41</v>
      </c>
      <c r="C7" s="48"/>
      <c r="E7" s="11" t="s">
        <v>25</v>
      </c>
      <c r="F7" s="96"/>
      <c r="I7" s="46"/>
      <c r="J7" s="46"/>
      <c r="K7" s="49"/>
      <c r="L7" s="49"/>
      <c r="M7" s="49"/>
      <c r="N7" s="49"/>
      <c r="O7" s="49"/>
      <c r="P7" s="46"/>
    </row>
    <row r="8" spans="1:16" ht="15.75">
      <c r="A8" s="46"/>
      <c r="B8" s="13"/>
      <c r="C8" s="70"/>
      <c r="E8" s="7"/>
      <c r="I8" s="46"/>
      <c r="J8" s="46"/>
      <c r="K8" s="49"/>
      <c r="L8" s="49"/>
      <c r="M8" s="49"/>
      <c r="N8" s="49"/>
      <c r="O8" s="49"/>
      <c r="P8" s="46"/>
    </row>
    <row r="9" spans="2:3" ht="9.75" customHeight="1" thickBot="1">
      <c r="B9" s="13"/>
      <c r="C9" s="70"/>
    </row>
    <row r="10" spans="2:10" ht="16.5" thickBot="1">
      <c r="B10" s="13"/>
      <c r="C10" s="51" t="s">
        <v>1</v>
      </c>
      <c r="D10" s="52"/>
      <c r="E10" s="52"/>
      <c r="F10" s="52"/>
      <c r="G10" s="52"/>
      <c r="H10" s="52"/>
      <c r="I10" s="53"/>
      <c r="J10" s="53"/>
    </row>
    <row r="11" spans="2:10" ht="15.75">
      <c r="B11" s="54"/>
      <c r="C11" s="83" t="s">
        <v>77</v>
      </c>
      <c r="D11" s="55">
        <v>1</v>
      </c>
      <c r="E11" s="56">
        <v>2</v>
      </c>
      <c r="F11" s="56">
        <v>3</v>
      </c>
      <c r="G11" s="56">
        <v>4</v>
      </c>
      <c r="H11" s="56">
        <v>5</v>
      </c>
      <c r="I11" s="56">
        <v>6</v>
      </c>
      <c r="J11" s="57">
        <v>7</v>
      </c>
    </row>
    <row r="12" spans="1:10" ht="73.5" customHeight="1">
      <c r="A12" s="50"/>
      <c r="B12" s="58" t="s">
        <v>74</v>
      </c>
      <c r="C12" s="58" t="s">
        <v>76</v>
      </c>
      <c r="D12" s="59" t="s">
        <v>97</v>
      </c>
      <c r="E12" s="60" t="s">
        <v>85</v>
      </c>
      <c r="F12" s="60" t="s">
        <v>87</v>
      </c>
      <c r="G12" s="60" t="s">
        <v>60</v>
      </c>
      <c r="H12" s="60" t="s">
        <v>64</v>
      </c>
      <c r="I12" s="60" t="s">
        <v>65</v>
      </c>
      <c r="J12" s="76" t="s">
        <v>35</v>
      </c>
    </row>
    <row r="13" spans="2:26" ht="60.75" thickBot="1">
      <c r="B13" s="77"/>
      <c r="C13" s="77" t="s">
        <v>88</v>
      </c>
      <c r="D13" s="77" t="s">
        <v>96</v>
      </c>
      <c r="E13" s="61" t="s">
        <v>40</v>
      </c>
      <c r="F13" s="61" t="s">
        <v>40</v>
      </c>
      <c r="G13" s="61" t="s">
        <v>61</v>
      </c>
      <c r="H13" s="61" t="s">
        <v>53</v>
      </c>
      <c r="I13" s="61" t="s">
        <v>66</v>
      </c>
      <c r="J13" s="62"/>
      <c r="Y13" s="89">
        <v>1</v>
      </c>
      <c r="Z13" s="93"/>
    </row>
    <row r="14" spans="2:26" ht="15">
      <c r="B14" s="63">
        <v>1</v>
      </c>
      <c r="C14" s="85"/>
      <c r="D14" s="25"/>
      <c r="E14" s="25"/>
      <c r="F14" s="25"/>
      <c r="G14" s="25"/>
      <c r="H14" s="25"/>
      <c r="I14" s="25"/>
      <c r="J14" s="25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88">
        <v>2</v>
      </c>
      <c r="Z14" s="88" t="e">
        <f>IF(ISBLANK(Y14),"",VLOOKUP(Y14,$C$14:$I$112,6))</f>
        <v>#N/A</v>
      </c>
    </row>
    <row r="15" spans="2:26" ht="15">
      <c r="B15" s="64">
        <v>2</v>
      </c>
      <c r="C15" s="86"/>
      <c r="D15" s="26"/>
      <c r="E15" s="26"/>
      <c r="F15" s="26"/>
      <c r="G15" s="26"/>
      <c r="H15" s="26"/>
      <c r="I15" s="26"/>
      <c r="J15" s="26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88"/>
      <c r="Z15" s="88" t="str">
        <f aca="true" t="shared" si="0" ref="Z15:Z78">IF(ISBLANK(Y15),"",VLOOKUP(Y15,$C$14:$I$112,6))</f>
        <v/>
      </c>
    </row>
    <row r="16" spans="2:26" ht="15">
      <c r="B16" s="65">
        <v>3</v>
      </c>
      <c r="C16" s="87"/>
      <c r="D16" s="27"/>
      <c r="E16" s="27"/>
      <c r="F16" s="27"/>
      <c r="G16" s="27"/>
      <c r="H16" s="27"/>
      <c r="I16" s="27"/>
      <c r="J16" s="27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88"/>
      <c r="Z16" s="88" t="str">
        <f t="shared" si="0"/>
        <v/>
      </c>
    </row>
    <row r="17" spans="2:26" ht="15">
      <c r="B17" s="64">
        <v>4</v>
      </c>
      <c r="C17" s="86"/>
      <c r="D17" s="26"/>
      <c r="E17" s="26"/>
      <c r="F17" s="26"/>
      <c r="G17" s="26"/>
      <c r="H17" s="26"/>
      <c r="I17" s="26"/>
      <c r="J17" s="26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8"/>
      <c r="Z17" s="88" t="str">
        <f t="shared" si="0"/>
        <v/>
      </c>
    </row>
    <row r="18" spans="2:26" ht="15">
      <c r="B18" s="65">
        <v>5</v>
      </c>
      <c r="C18" s="87"/>
      <c r="D18" s="27"/>
      <c r="E18" s="27"/>
      <c r="F18" s="27"/>
      <c r="G18" s="27"/>
      <c r="H18" s="27"/>
      <c r="I18" s="27"/>
      <c r="J18" s="27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8"/>
      <c r="Z18" s="88" t="str">
        <f t="shared" si="0"/>
        <v/>
      </c>
    </row>
    <row r="19" spans="2:26" ht="15">
      <c r="B19" s="64">
        <v>6</v>
      </c>
      <c r="C19" s="86"/>
      <c r="D19" s="26"/>
      <c r="E19" s="26"/>
      <c r="F19" s="26"/>
      <c r="G19" s="26"/>
      <c r="H19" s="26"/>
      <c r="I19" s="26"/>
      <c r="J19" s="26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88"/>
      <c r="Z19" s="88" t="str">
        <f t="shared" si="0"/>
        <v/>
      </c>
    </row>
    <row r="20" spans="1:26" ht="15">
      <c r="A20" s="5"/>
      <c r="B20" s="65">
        <v>7</v>
      </c>
      <c r="C20" s="87"/>
      <c r="D20" s="27"/>
      <c r="E20" s="27"/>
      <c r="F20" s="27"/>
      <c r="G20" s="27"/>
      <c r="H20" s="27"/>
      <c r="I20" s="27"/>
      <c r="J20" s="27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88"/>
      <c r="Z20" s="88" t="str">
        <f t="shared" si="0"/>
        <v/>
      </c>
    </row>
    <row r="21" spans="1:26" ht="15">
      <c r="A21" s="5"/>
      <c r="B21" s="64">
        <v>8</v>
      </c>
      <c r="C21" s="86"/>
      <c r="D21" s="26"/>
      <c r="E21" s="26"/>
      <c r="F21" s="26"/>
      <c r="G21" s="26"/>
      <c r="H21" s="26"/>
      <c r="I21" s="26"/>
      <c r="J21" s="26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88"/>
      <c r="Z21" s="88" t="str">
        <f t="shared" si="0"/>
        <v/>
      </c>
    </row>
    <row r="22" spans="1:26" ht="15">
      <c r="A22" s="5"/>
      <c r="B22" s="65">
        <v>9</v>
      </c>
      <c r="C22" s="87"/>
      <c r="D22" s="27"/>
      <c r="E22" s="27"/>
      <c r="F22" s="27"/>
      <c r="G22" s="27"/>
      <c r="H22" s="27"/>
      <c r="I22" s="27"/>
      <c r="J22" s="27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8"/>
      <c r="Z22" s="88" t="str">
        <f t="shared" si="0"/>
        <v/>
      </c>
    </row>
    <row r="23" spans="1:26" ht="15">
      <c r="A23" s="5"/>
      <c r="B23" s="64">
        <v>10</v>
      </c>
      <c r="C23" s="86"/>
      <c r="D23" s="26"/>
      <c r="E23" s="26"/>
      <c r="F23" s="26"/>
      <c r="G23" s="26"/>
      <c r="H23" s="26"/>
      <c r="I23" s="26"/>
      <c r="J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88"/>
      <c r="Z23" s="88" t="str">
        <f t="shared" si="0"/>
        <v/>
      </c>
    </row>
    <row r="24" spans="1:26" ht="15">
      <c r="A24" s="5"/>
      <c r="B24" s="65">
        <v>11</v>
      </c>
      <c r="C24" s="87"/>
      <c r="D24" s="27"/>
      <c r="E24" s="27"/>
      <c r="F24" s="27"/>
      <c r="G24" s="27"/>
      <c r="H24" s="27"/>
      <c r="I24" s="27"/>
      <c r="J24" s="27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88"/>
      <c r="Z24" s="88" t="str">
        <f t="shared" si="0"/>
        <v/>
      </c>
    </row>
    <row r="25" spans="1:26" ht="15">
      <c r="A25" s="5"/>
      <c r="B25" s="64">
        <v>12</v>
      </c>
      <c r="C25" s="86"/>
      <c r="D25" s="26"/>
      <c r="E25" s="26"/>
      <c r="F25" s="26"/>
      <c r="G25" s="26"/>
      <c r="H25" s="26"/>
      <c r="I25" s="26"/>
      <c r="J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88"/>
      <c r="Z25" s="88" t="str">
        <f t="shared" si="0"/>
        <v/>
      </c>
    </row>
    <row r="26" spans="1:26" ht="15">
      <c r="A26" s="5"/>
      <c r="B26" s="65">
        <v>13</v>
      </c>
      <c r="C26" s="87"/>
      <c r="D26" s="27"/>
      <c r="E26" s="27"/>
      <c r="F26" s="27"/>
      <c r="G26" s="27"/>
      <c r="H26" s="27"/>
      <c r="I26" s="27"/>
      <c r="J26" s="27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88"/>
      <c r="Z26" s="88" t="str">
        <f t="shared" si="0"/>
        <v/>
      </c>
    </row>
    <row r="27" spans="1:26" ht="15">
      <c r="A27" s="5"/>
      <c r="B27" s="64">
        <v>14</v>
      </c>
      <c r="C27" s="86"/>
      <c r="D27" s="26"/>
      <c r="E27" s="26"/>
      <c r="F27" s="26"/>
      <c r="G27" s="26"/>
      <c r="H27" s="26"/>
      <c r="I27" s="26"/>
      <c r="J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8"/>
      <c r="Z27" s="88" t="str">
        <f t="shared" si="0"/>
        <v/>
      </c>
    </row>
    <row r="28" spans="1:26" ht="15">
      <c r="A28" s="5"/>
      <c r="B28" s="65">
        <v>15</v>
      </c>
      <c r="C28" s="87"/>
      <c r="D28" s="27"/>
      <c r="E28" s="27"/>
      <c r="F28" s="27"/>
      <c r="G28" s="27"/>
      <c r="H28" s="27"/>
      <c r="I28" s="27"/>
      <c r="J28" s="27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88"/>
      <c r="Z28" s="88" t="str">
        <f t="shared" si="0"/>
        <v/>
      </c>
    </row>
    <row r="29" spans="1:26" ht="15">
      <c r="A29" s="5"/>
      <c r="B29" s="64">
        <v>16</v>
      </c>
      <c r="C29" s="86"/>
      <c r="D29" s="26"/>
      <c r="E29" s="26"/>
      <c r="F29" s="26"/>
      <c r="G29" s="26"/>
      <c r="H29" s="26"/>
      <c r="I29" s="26"/>
      <c r="J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88"/>
      <c r="Z29" s="88" t="str">
        <f t="shared" si="0"/>
        <v/>
      </c>
    </row>
    <row r="30" spans="1:26" ht="15">
      <c r="A30" s="5"/>
      <c r="B30" s="65">
        <v>17</v>
      </c>
      <c r="C30" s="87"/>
      <c r="D30" s="27"/>
      <c r="E30" s="27"/>
      <c r="F30" s="27"/>
      <c r="G30" s="27"/>
      <c r="H30" s="27"/>
      <c r="I30" s="27"/>
      <c r="J30" s="27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88"/>
      <c r="Z30" s="88" t="str">
        <f t="shared" si="0"/>
        <v/>
      </c>
    </row>
    <row r="31" spans="2:26" ht="15">
      <c r="B31" s="64">
        <v>18</v>
      </c>
      <c r="C31" s="86"/>
      <c r="D31" s="26"/>
      <c r="E31" s="26"/>
      <c r="F31" s="26"/>
      <c r="G31" s="26"/>
      <c r="H31" s="26"/>
      <c r="I31" s="26"/>
      <c r="J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88"/>
      <c r="Z31" s="88" t="str">
        <f t="shared" si="0"/>
        <v/>
      </c>
    </row>
    <row r="32" spans="2:26" ht="15">
      <c r="B32" s="65">
        <v>19</v>
      </c>
      <c r="C32" s="87"/>
      <c r="D32" s="27"/>
      <c r="E32" s="27"/>
      <c r="F32" s="27"/>
      <c r="G32" s="27"/>
      <c r="H32" s="27"/>
      <c r="I32" s="27"/>
      <c r="J32" s="27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88"/>
      <c r="Z32" s="88" t="str">
        <f t="shared" si="0"/>
        <v/>
      </c>
    </row>
    <row r="33" spans="2:26" ht="15">
      <c r="B33" s="64">
        <v>20</v>
      </c>
      <c r="C33" s="86"/>
      <c r="D33" s="26"/>
      <c r="E33" s="26"/>
      <c r="F33" s="26"/>
      <c r="G33" s="26"/>
      <c r="H33" s="26"/>
      <c r="I33" s="26"/>
      <c r="J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88"/>
      <c r="Z33" s="88" t="str">
        <f t="shared" si="0"/>
        <v/>
      </c>
    </row>
    <row r="34" spans="2:26" ht="15">
      <c r="B34" s="65">
        <v>21</v>
      </c>
      <c r="C34" s="87"/>
      <c r="D34" s="27"/>
      <c r="E34" s="27"/>
      <c r="F34" s="27"/>
      <c r="G34" s="27"/>
      <c r="H34" s="27"/>
      <c r="I34" s="27"/>
      <c r="J34" s="27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88"/>
      <c r="Z34" s="88" t="str">
        <f t="shared" si="0"/>
        <v/>
      </c>
    </row>
    <row r="35" spans="2:26" ht="15">
      <c r="B35" s="64">
        <v>22</v>
      </c>
      <c r="C35" s="86"/>
      <c r="D35" s="26"/>
      <c r="E35" s="26"/>
      <c r="F35" s="26"/>
      <c r="G35" s="26"/>
      <c r="H35" s="26"/>
      <c r="I35" s="26"/>
      <c r="J35" s="26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88"/>
      <c r="Z35" s="88" t="str">
        <f t="shared" si="0"/>
        <v/>
      </c>
    </row>
    <row r="36" spans="2:26" ht="15">
      <c r="B36" s="65">
        <v>23</v>
      </c>
      <c r="C36" s="87"/>
      <c r="D36" s="27"/>
      <c r="E36" s="27"/>
      <c r="F36" s="27"/>
      <c r="G36" s="27"/>
      <c r="H36" s="27"/>
      <c r="I36" s="27"/>
      <c r="J36" s="27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88"/>
      <c r="Z36" s="88" t="str">
        <f t="shared" si="0"/>
        <v/>
      </c>
    </row>
    <row r="37" spans="2:26" ht="15">
      <c r="B37" s="64">
        <v>24</v>
      </c>
      <c r="C37" s="86"/>
      <c r="D37" s="26"/>
      <c r="E37" s="26"/>
      <c r="F37" s="26"/>
      <c r="G37" s="26"/>
      <c r="H37" s="26"/>
      <c r="I37" s="26"/>
      <c r="J37" s="26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88"/>
      <c r="Z37" s="88" t="str">
        <f t="shared" si="0"/>
        <v/>
      </c>
    </row>
    <row r="38" spans="2:26" ht="15">
      <c r="B38" s="65">
        <v>25</v>
      </c>
      <c r="C38" s="87"/>
      <c r="D38" s="27"/>
      <c r="E38" s="27"/>
      <c r="F38" s="27"/>
      <c r="G38" s="27"/>
      <c r="H38" s="27"/>
      <c r="I38" s="27"/>
      <c r="J38" s="27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88"/>
      <c r="Z38" s="88" t="str">
        <f t="shared" si="0"/>
        <v/>
      </c>
    </row>
    <row r="39" spans="2:26" ht="15">
      <c r="B39" s="64">
        <v>26</v>
      </c>
      <c r="C39" s="86"/>
      <c r="D39" s="26"/>
      <c r="E39" s="26"/>
      <c r="F39" s="26"/>
      <c r="G39" s="26"/>
      <c r="H39" s="26"/>
      <c r="I39" s="26"/>
      <c r="J39" s="26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88"/>
      <c r="Z39" s="88" t="str">
        <f t="shared" si="0"/>
        <v/>
      </c>
    </row>
    <row r="40" spans="2:26" ht="15">
      <c r="B40" s="65">
        <v>27</v>
      </c>
      <c r="C40" s="87"/>
      <c r="D40" s="27"/>
      <c r="E40" s="27"/>
      <c r="F40" s="27"/>
      <c r="G40" s="27"/>
      <c r="H40" s="27"/>
      <c r="I40" s="27"/>
      <c r="J40" s="27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88"/>
      <c r="Z40" s="88" t="str">
        <f t="shared" si="0"/>
        <v/>
      </c>
    </row>
    <row r="41" spans="2:26" ht="15">
      <c r="B41" s="64">
        <v>28</v>
      </c>
      <c r="C41" s="86"/>
      <c r="D41" s="26"/>
      <c r="E41" s="26"/>
      <c r="F41" s="26"/>
      <c r="G41" s="26"/>
      <c r="H41" s="26"/>
      <c r="I41" s="26"/>
      <c r="J41" s="26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88"/>
      <c r="Z41" s="88" t="str">
        <f t="shared" si="0"/>
        <v/>
      </c>
    </row>
    <row r="42" spans="2:26" ht="15">
      <c r="B42" s="65">
        <v>29</v>
      </c>
      <c r="C42" s="87"/>
      <c r="D42" s="27"/>
      <c r="E42" s="27"/>
      <c r="F42" s="27"/>
      <c r="G42" s="27"/>
      <c r="H42" s="27"/>
      <c r="I42" s="27"/>
      <c r="J42" s="27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88"/>
      <c r="Z42" s="88" t="str">
        <f t="shared" si="0"/>
        <v/>
      </c>
    </row>
    <row r="43" spans="2:26" ht="15">
      <c r="B43" s="64">
        <v>30</v>
      </c>
      <c r="C43" s="86"/>
      <c r="D43" s="26"/>
      <c r="E43" s="26"/>
      <c r="F43" s="26"/>
      <c r="G43" s="26"/>
      <c r="H43" s="26"/>
      <c r="I43" s="26"/>
      <c r="J43" s="26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88"/>
      <c r="Z43" s="88" t="str">
        <f t="shared" si="0"/>
        <v/>
      </c>
    </row>
    <row r="44" spans="2:26" ht="15">
      <c r="B44" s="65">
        <v>31</v>
      </c>
      <c r="C44" s="87"/>
      <c r="D44" s="27"/>
      <c r="E44" s="27"/>
      <c r="F44" s="27"/>
      <c r="G44" s="27"/>
      <c r="H44" s="27"/>
      <c r="I44" s="27"/>
      <c r="J44" s="27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88"/>
      <c r="Z44" s="88" t="str">
        <f t="shared" si="0"/>
        <v/>
      </c>
    </row>
    <row r="45" spans="2:26" ht="15">
      <c r="B45" s="64">
        <v>32</v>
      </c>
      <c r="C45" s="86"/>
      <c r="D45" s="26"/>
      <c r="E45" s="26"/>
      <c r="F45" s="26"/>
      <c r="G45" s="26"/>
      <c r="H45" s="26"/>
      <c r="I45" s="26"/>
      <c r="J45" s="26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88"/>
      <c r="Z45" s="88" t="str">
        <f t="shared" si="0"/>
        <v/>
      </c>
    </row>
    <row r="46" spans="2:26" ht="15">
      <c r="B46" s="65">
        <v>33</v>
      </c>
      <c r="C46" s="87"/>
      <c r="D46" s="27"/>
      <c r="E46" s="27"/>
      <c r="F46" s="27"/>
      <c r="G46" s="27"/>
      <c r="H46" s="27"/>
      <c r="I46" s="27"/>
      <c r="J46" s="27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88"/>
      <c r="Z46" s="88" t="str">
        <f t="shared" si="0"/>
        <v/>
      </c>
    </row>
    <row r="47" spans="2:26" ht="15">
      <c r="B47" s="64">
        <v>34</v>
      </c>
      <c r="C47" s="86"/>
      <c r="D47" s="26"/>
      <c r="E47" s="26"/>
      <c r="F47" s="26"/>
      <c r="G47" s="26"/>
      <c r="H47" s="26"/>
      <c r="I47" s="26"/>
      <c r="J47" s="26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88"/>
      <c r="Z47" s="88" t="str">
        <f t="shared" si="0"/>
        <v/>
      </c>
    </row>
    <row r="48" spans="2:26" ht="15">
      <c r="B48" s="65">
        <v>35</v>
      </c>
      <c r="C48" s="87"/>
      <c r="D48" s="27"/>
      <c r="E48" s="27"/>
      <c r="F48" s="27"/>
      <c r="G48" s="27"/>
      <c r="H48" s="27"/>
      <c r="I48" s="27"/>
      <c r="J48" s="27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88"/>
      <c r="Z48" s="88" t="str">
        <f t="shared" si="0"/>
        <v/>
      </c>
    </row>
    <row r="49" spans="2:26" ht="15">
      <c r="B49" s="64">
        <v>36</v>
      </c>
      <c r="C49" s="86"/>
      <c r="D49" s="26"/>
      <c r="E49" s="26"/>
      <c r="F49" s="26"/>
      <c r="G49" s="26"/>
      <c r="H49" s="26"/>
      <c r="I49" s="26"/>
      <c r="J49" s="26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88"/>
      <c r="Z49" s="88" t="str">
        <f t="shared" si="0"/>
        <v/>
      </c>
    </row>
    <row r="50" spans="2:26" ht="15">
      <c r="B50" s="65">
        <v>37</v>
      </c>
      <c r="C50" s="87"/>
      <c r="D50" s="27"/>
      <c r="E50" s="27"/>
      <c r="F50" s="27"/>
      <c r="G50" s="27"/>
      <c r="H50" s="27"/>
      <c r="I50" s="27"/>
      <c r="J50" s="27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88"/>
      <c r="Z50" s="88" t="str">
        <f t="shared" si="0"/>
        <v/>
      </c>
    </row>
    <row r="51" spans="2:26" ht="15">
      <c r="B51" s="64">
        <v>38</v>
      </c>
      <c r="C51" s="86"/>
      <c r="D51" s="26"/>
      <c r="E51" s="26"/>
      <c r="F51" s="26"/>
      <c r="G51" s="26"/>
      <c r="H51" s="26"/>
      <c r="I51" s="26"/>
      <c r="J51" s="26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88"/>
      <c r="Z51" s="88" t="str">
        <f t="shared" si="0"/>
        <v/>
      </c>
    </row>
    <row r="52" spans="2:26" ht="15">
      <c r="B52" s="65">
        <v>39</v>
      </c>
      <c r="C52" s="87"/>
      <c r="D52" s="27"/>
      <c r="E52" s="27"/>
      <c r="F52" s="27"/>
      <c r="G52" s="27"/>
      <c r="H52" s="27"/>
      <c r="I52" s="27"/>
      <c r="J52" s="27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88"/>
      <c r="Z52" s="88" t="str">
        <f t="shared" si="0"/>
        <v/>
      </c>
    </row>
    <row r="53" spans="2:26" ht="15">
      <c r="B53" s="64">
        <v>40</v>
      </c>
      <c r="C53" s="86"/>
      <c r="D53" s="26"/>
      <c r="E53" s="26"/>
      <c r="F53" s="26"/>
      <c r="G53" s="26"/>
      <c r="H53" s="26"/>
      <c r="I53" s="26"/>
      <c r="J53" s="26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88"/>
      <c r="Z53" s="88" t="str">
        <f t="shared" si="0"/>
        <v/>
      </c>
    </row>
    <row r="54" spans="2:26" ht="15">
      <c r="B54" s="65">
        <v>41</v>
      </c>
      <c r="C54" s="87"/>
      <c r="D54" s="27"/>
      <c r="E54" s="27"/>
      <c r="F54" s="27"/>
      <c r="G54" s="27"/>
      <c r="H54" s="27"/>
      <c r="I54" s="27"/>
      <c r="J54" s="27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88"/>
      <c r="Z54" s="88" t="str">
        <f t="shared" si="0"/>
        <v/>
      </c>
    </row>
    <row r="55" spans="2:26" ht="15">
      <c r="B55" s="64">
        <v>42</v>
      </c>
      <c r="C55" s="86"/>
      <c r="D55" s="26"/>
      <c r="E55" s="26"/>
      <c r="F55" s="26"/>
      <c r="G55" s="26"/>
      <c r="H55" s="26"/>
      <c r="I55" s="26"/>
      <c r="J55" s="26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88"/>
      <c r="Z55" s="88" t="str">
        <f t="shared" si="0"/>
        <v/>
      </c>
    </row>
    <row r="56" spans="2:26" ht="15">
      <c r="B56" s="65">
        <v>43</v>
      </c>
      <c r="C56" s="87"/>
      <c r="D56" s="27"/>
      <c r="E56" s="27"/>
      <c r="F56" s="27"/>
      <c r="G56" s="27"/>
      <c r="H56" s="27"/>
      <c r="I56" s="27"/>
      <c r="J56" s="27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88"/>
      <c r="Z56" s="88" t="str">
        <f t="shared" si="0"/>
        <v/>
      </c>
    </row>
    <row r="57" spans="2:26" ht="15">
      <c r="B57" s="64">
        <v>44</v>
      </c>
      <c r="C57" s="86"/>
      <c r="D57" s="26"/>
      <c r="E57" s="26"/>
      <c r="F57" s="26"/>
      <c r="G57" s="26"/>
      <c r="H57" s="26"/>
      <c r="I57" s="26"/>
      <c r="J57" s="26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88"/>
      <c r="Z57" s="88" t="str">
        <f t="shared" si="0"/>
        <v/>
      </c>
    </row>
    <row r="58" spans="2:26" ht="15">
      <c r="B58" s="65">
        <v>45</v>
      </c>
      <c r="C58" s="87"/>
      <c r="D58" s="27"/>
      <c r="E58" s="27"/>
      <c r="F58" s="27"/>
      <c r="G58" s="27"/>
      <c r="H58" s="27"/>
      <c r="I58" s="27"/>
      <c r="J58" s="27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88"/>
      <c r="Z58" s="88" t="str">
        <f t="shared" si="0"/>
        <v/>
      </c>
    </row>
    <row r="59" spans="1:26" ht="15">
      <c r="A59" s="5"/>
      <c r="B59" s="64">
        <v>46</v>
      </c>
      <c r="C59" s="86"/>
      <c r="D59" s="26"/>
      <c r="E59" s="26"/>
      <c r="F59" s="26"/>
      <c r="G59" s="26"/>
      <c r="H59" s="26"/>
      <c r="I59" s="26"/>
      <c r="J59" s="26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88"/>
      <c r="Z59" s="88" t="str">
        <f t="shared" si="0"/>
        <v/>
      </c>
    </row>
    <row r="60" spans="1:26" ht="15">
      <c r="A60" s="5"/>
      <c r="B60" s="65">
        <v>47</v>
      </c>
      <c r="C60" s="87"/>
      <c r="D60" s="27"/>
      <c r="E60" s="27"/>
      <c r="F60" s="27"/>
      <c r="G60" s="27"/>
      <c r="H60" s="27"/>
      <c r="I60" s="27"/>
      <c r="J60" s="27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88"/>
      <c r="Z60" s="88" t="str">
        <f t="shared" si="0"/>
        <v/>
      </c>
    </row>
    <row r="61" spans="1:26" ht="15">
      <c r="A61" s="5"/>
      <c r="B61" s="64">
        <v>48</v>
      </c>
      <c r="C61" s="86"/>
      <c r="D61" s="26"/>
      <c r="E61" s="26"/>
      <c r="F61" s="26"/>
      <c r="G61" s="26"/>
      <c r="H61" s="26"/>
      <c r="I61" s="26"/>
      <c r="J61" s="26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88"/>
      <c r="Z61" s="88" t="str">
        <f t="shared" si="0"/>
        <v/>
      </c>
    </row>
    <row r="62" spans="1:26" ht="15">
      <c r="A62" s="5"/>
      <c r="B62" s="65">
        <v>49</v>
      </c>
      <c r="C62" s="87"/>
      <c r="D62" s="27"/>
      <c r="E62" s="27"/>
      <c r="F62" s="27"/>
      <c r="G62" s="27"/>
      <c r="H62" s="27"/>
      <c r="I62" s="27"/>
      <c r="J62" s="27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8"/>
      <c r="Z62" s="88" t="str">
        <f t="shared" si="0"/>
        <v/>
      </c>
    </row>
    <row r="63" spans="2:26" ht="15">
      <c r="B63" s="64">
        <v>50</v>
      </c>
      <c r="C63" s="86"/>
      <c r="D63" s="26"/>
      <c r="E63" s="26"/>
      <c r="F63" s="26"/>
      <c r="G63" s="26"/>
      <c r="H63" s="26"/>
      <c r="I63" s="26"/>
      <c r="J63" s="26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88"/>
      <c r="Z63" s="88" t="str">
        <f t="shared" si="0"/>
        <v/>
      </c>
    </row>
    <row r="64" spans="2:26" ht="15">
      <c r="B64" s="65">
        <v>51</v>
      </c>
      <c r="C64" s="87"/>
      <c r="D64" s="27"/>
      <c r="E64" s="27"/>
      <c r="F64" s="27"/>
      <c r="G64" s="27"/>
      <c r="H64" s="27"/>
      <c r="I64" s="27"/>
      <c r="J64" s="27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88"/>
      <c r="Z64" s="88" t="str">
        <f t="shared" si="0"/>
        <v/>
      </c>
    </row>
    <row r="65" spans="2:26" ht="15">
      <c r="B65" s="64">
        <v>52</v>
      </c>
      <c r="C65" s="86"/>
      <c r="D65" s="26"/>
      <c r="E65" s="26"/>
      <c r="F65" s="26"/>
      <c r="G65" s="26"/>
      <c r="H65" s="26"/>
      <c r="I65" s="26"/>
      <c r="J65" s="26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88"/>
      <c r="Z65" s="88" t="str">
        <f t="shared" si="0"/>
        <v/>
      </c>
    </row>
    <row r="66" spans="2:26" ht="15">
      <c r="B66" s="65">
        <v>53</v>
      </c>
      <c r="C66" s="87"/>
      <c r="D66" s="27"/>
      <c r="E66" s="27"/>
      <c r="F66" s="27"/>
      <c r="G66" s="27"/>
      <c r="H66" s="27"/>
      <c r="I66" s="27"/>
      <c r="J66" s="27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88"/>
      <c r="Z66" s="88" t="str">
        <f t="shared" si="0"/>
        <v/>
      </c>
    </row>
    <row r="67" spans="2:26" ht="15">
      <c r="B67" s="64">
        <v>54</v>
      </c>
      <c r="C67" s="86"/>
      <c r="D67" s="26"/>
      <c r="E67" s="26"/>
      <c r="F67" s="26"/>
      <c r="G67" s="26"/>
      <c r="H67" s="26"/>
      <c r="I67" s="26"/>
      <c r="J67" s="26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88"/>
      <c r="Z67" s="88" t="str">
        <f t="shared" si="0"/>
        <v/>
      </c>
    </row>
    <row r="68" spans="2:26" ht="15">
      <c r="B68" s="65">
        <v>55</v>
      </c>
      <c r="C68" s="87"/>
      <c r="D68" s="27"/>
      <c r="E68" s="27"/>
      <c r="F68" s="27"/>
      <c r="G68" s="27"/>
      <c r="H68" s="27"/>
      <c r="I68" s="27"/>
      <c r="J68" s="27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88"/>
      <c r="Z68" s="88" t="str">
        <f t="shared" si="0"/>
        <v/>
      </c>
    </row>
    <row r="69" spans="1:26" ht="15">
      <c r="A69" s="5"/>
      <c r="B69" s="64">
        <v>56</v>
      </c>
      <c r="C69" s="86"/>
      <c r="D69" s="26"/>
      <c r="E69" s="26"/>
      <c r="F69" s="26"/>
      <c r="G69" s="26"/>
      <c r="H69" s="26"/>
      <c r="I69" s="26"/>
      <c r="J69" s="26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88"/>
      <c r="Z69" s="88" t="str">
        <f t="shared" si="0"/>
        <v/>
      </c>
    </row>
    <row r="70" spans="1:26" ht="15">
      <c r="A70" s="5"/>
      <c r="B70" s="65">
        <v>57</v>
      </c>
      <c r="C70" s="87"/>
      <c r="D70" s="27"/>
      <c r="E70" s="27"/>
      <c r="F70" s="27"/>
      <c r="G70" s="27"/>
      <c r="H70" s="27"/>
      <c r="I70" s="27"/>
      <c r="J70" s="27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88"/>
      <c r="Z70" s="88" t="str">
        <f t="shared" si="0"/>
        <v/>
      </c>
    </row>
    <row r="71" spans="1:26" ht="15">
      <c r="A71" s="5"/>
      <c r="B71" s="64">
        <v>58</v>
      </c>
      <c r="C71" s="86"/>
      <c r="D71" s="26"/>
      <c r="E71" s="26"/>
      <c r="F71" s="26"/>
      <c r="G71" s="26"/>
      <c r="H71" s="26"/>
      <c r="I71" s="26"/>
      <c r="J71" s="26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88"/>
      <c r="Z71" s="88" t="str">
        <f t="shared" si="0"/>
        <v/>
      </c>
    </row>
    <row r="72" spans="1:26" ht="15">
      <c r="A72" s="5"/>
      <c r="B72" s="65">
        <v>59</v>
      </c>
      <c r="C72" s="87"/>
      <c r="D72" s="27"/>
      <c r="E72" s="27"/>
      <c r="F72" s="27"/>
      <c r="G72" s="27"/>
      <c r="H72" s="27"/>
      <c r="I72" s="27"/>
      <c r="J72" s="27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88"/>
      <c r="Z72" s="88" t="str">
        <f t="shared" si="0"/>
        <v/>
      </c>
    </row>
    <row r="73" spans="1:26" ht="15">
      <c r="A73" s="5"/>
      <c r="B73" s="64">
        <v>60</v>
      </c>
      <c r="C73" s="86"/>
      <c r="D73" s="26"/>
      <c r="E73" s="26"/>
      <c r="F73" s="26"/>
      <c r="G73" s="26"/>
      <c r="H73" s="26"/>
      <c r="I73" s="26"/>
      <c r="J73" s="26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88"/>
      <c r="Z73" s="88" t="str">
        <f t="shared" si="0"/>
        <v/>
      </c>
    </row>
    <row r="74" spans="1:26" ht="15">
      <c r="A74" s="5"/>
      <c r="B74" s="65">
        <v>61</v>
      </c>
      <c r="C74" s="87"/>
      <c r="D74" s="27"/>
      <c r="E74" s="27"/>
      <c r="F74" s="27"/>
      <c r="G74" s="27"/>
      <c r="H74" s="27"/>
      <c r="I74" s="27"/>
      <c r="J74" s="27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88"/>
      <c r="Z74" s="88" t="str">
        <f t="shared" si="0"/>
        <v/>
      </c>
    </row>
    <row r="75" spans="1:26" ht="15">
      <c r="A75" s="5"/>
      <c r="B75" s="64">
        <v>62</v>
      </c>
      <c r="C75" s="86"/>
      <c r="D75" s="26"/>
      <c r="E75" s="26"/>
      <c r="F75" s="26"/>
      <c r="G75" s="26"/>
      <c r="H75" s="26"/>
      <c r="I75" s="26"/>
      <c r="J75" s="26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88"/>
      <c r="Z75" s="88" t="str">
        <f t="shared" si="0"/>
        <v/>
      </c>
    </row>
    <row r="76" spans="1:26" ht="15">
      <c r="A76" s="5"/>
      <c r="B76" s="65">
        <v>63</v>
      </c>
      <c r="C76" s="87"/>
      <c r="D76" s="27"/>
      <c r="E76" s="27"/>
      <c r="F76" s="27"/>
      <c r="G76" s="27"/>
      <c r="H76" s="27"/>
      <c r="I76" s="27"/>
      <c r="J76" s="27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88"/>
      <c r="Z76" s="88" t="str">
        <f t="shared" si="0"/>
        <v/>
      </c>
    </row>
    <row r="77" spans="1:26" ht="15">
      <c r="A77" s="5"/>
      <c r="B77" s="64">
        <v>64</v>
      </c>
      <c r="C77" s="86"/>
      <c r="D77" s="26"/>
      <c r="E77" s="26"/>
      <c r="F77" s="26"/>
      <c r="G77" s="26"/>
      <c r="H77" s="26"/>
      <c r="I77" s="26"/>
      <c r="J77" s="26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88"/>
      <c r="Z77" s="88" t="str">
        <f t="shared" si="0"/>
        <v/>
      </c>
    </row>
    <row r="78" spans="1:26" ht="15">
      <c r="A78" s="5"/>
      <c r="B78" s="65">
        <v>65</v>
      </c>
      <c r="C78" s="87"/>
      <c r="D78" s="27"/>
      <c r="E78" s="27"/>
      <c r="F78" s="27"/>
      <c r="G78" s="27"/>
      <c r="H78" s="27"/>
      <c r="I78" s="27"/>
      <c r="J78" s="27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88"/>
      <c r="Z78" s="88" t="str">
        <f t="shared" si="0"/>
        <v/>
      </c>
    </row>
    <row r="79" spans="1:26" ht="15">
      <c r="A79" s="5"/>
      <c r="B79" s="64">
        <v>66</v>
      </c>
      <c r="C79" s="86"/>
      <c r="D79" s="26"/>
      <c r="E79" s="26"/>
      <c r="F79" s="26"/>
      <c r="G79" s="26"/>
      <c r="H79" s="26"/>
      <c r="I79" s="26"/>
      <c r="J79" s="26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88"/>
      <c r="Z79" s="88" t="str">
        <f aca="true" t="shared" si="1" ref="Z79:Z112">IF(ISBLANK(Y79),"",VLOOKUP(Y79,$C$14:$I$112,6))</f>
        <v/>
      </c>
    </row>
    <row r="80" spans="2:26" ht="15">
      <c r="B80" s="65">
        <v>67</v>
      </c>
      <c r="C80" s="87"/>
      <c r="D80" s="27"/>
      <c r="E80" s="27"/>
      <c r="F80" s="27"/>
      <c r="G80" s="27"/>
      <c r="H80" s="27"/>
      <c r="I80" s="27"/>
      <c r="J80" s="27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88"/>
      <c r="Z80" s="88" t="str">
        <f t="shared" si="1"/>
        <v/>
      </c>
    </row>
    <row r="81" spans="2:26" ht="15">
      <c r="B81" s="64">
        <v>68</v>
      </c>
      <c r="C81" s="86"/>
      <c r="D81" s="26"/>
      <c r="E81" s="26"/>
      <c r="F81" s="26"/>
      <c r="G81" s="26"/>
      <c r="H81" s="26"/>
      <c r="I81" s="26"/>
      <c r="J81" s="26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88"/>
      <c r="Z81" s="88" t="str">
        <f t="shared" si="1"/>
        <v/>
      </c>
    </row>
    <row r="82" spans="2:26" ht="15">
      <c r="B82" s="65">
        <v>69</v>
      </c>
      <c r="C82" s="87"/>
      <c r="D82" s="27"/>
      <c r="E82" s="27"/>
      <c r="F82" s="27"/>
      <c r="G82" s="27"/>
      <c r="H82" s="27"/>
      <c r="I82" s="27"/>
      <c r="J82" s="27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88"/>
      <c r="Z82" s="88" t="str">
        <f t="shared" si="1"/>
        <v/>
      </c>
    </row>
    <row r="83" spans="2:26" ht="15">
      <c r="B83" s="64">
        <v>70</v>
      </c>
      <c r="C83" s="86"/>
      <c r="D83" s="26"/>
      <c r="E83" s="26"/>
      <c r="F83" s="26"/>
      <c r="G83" s="26"/>
      <c r="H83" s="26"/>
      <c r="I83" s="26"/>
      <c r="J83" s="26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88"/>
      <c r="Z83" s="88" t="str">
        <f t="shared" si="1"/>
        <v/>
      </c>
    </row>
    <row r="84" spans="2:26" ht="15">
      <c r="B84" s="65">
        <v>71</v>
      </c>
      <c r="C84" s="87"/>
      <c r="D84" s="27"/>
      <c r="E84" s="27"/>
      <c r="F84" s="27"/>
      <c r="G84" s="27"/>
      <c r="H84" s="27"/>
      <c r="I84" s="27"/>
      <c r="J84" s="27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88"/>
      <c r="Z84" s="88" t="str">
        <f t="shared" si="1"/>
        <v/>
      </c>
    </row>
    <row r="85" spans="2:26" ht="15">
      <c r="B85" s="64">
        <v>72</v>
      </c>
      <c r="C85" s="86"/>
      <c r="D85" s="26"/>
      <c r="E85" s="26"/>
      <c r="F85" s="26"/>
      <c r="G85" s="26"/>
      <c r="H85" s="26"/>
      <c r="I85" s="26"/>
      <c r="J85" s="26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88"/>
      <c r="Z85" s="88" t="str">
        <f t="shared" si="1"/>
        <v/>
      </c>
    </row>
    <row r="86" spans="2:26" ht="15">
      <c r="B86" s="65">
        <v>73</v>
      </c>
      <c r="C86" s="87"/>
      <c r="D86" s="27"/>
      <c r="E86" s="27"/>
      <c r="F86" s="27"/>
      <c r="G86" s="27"/>
      <c r="H86" s="27"/>
      <c r="I86" s="27"/>
      <c r="J86" s="27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88"/>
      <c r="Z86" s="88" t="str">
        <f t="shared" si="1"/>
        <v/>
      </c>
    </row>
    <row r="87" spans="2:26" ht="15">
      <c r="B87" s="64">
        <v>74</v>
      </c>
      <c r="C87" s="86"/>
      <c r="D87" s="26"/>
      <c r="E87" s="26"/>
      <c r="F87" s="26"/>
      <c r="G87" s="26"/>
      <c r="H87" s="26"/>
      <c r="I87" s="26"/>
      <c r="J87" s="26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88"/>
      <c r="Z87" s="88" t="str">
        <f t="shared" si="1"/>
        <v/>
      </c>
    </row>
    <row r="88" spans="2:26" ht="15">
      <c r="B88" s="65">
        <v>75</v>
      </c>
      <c r="C88" s="87"/>
      <c r="D88" s="27"/>
      <c r="E88" s="27"/>
      <c r="F88" s="27"/>
      <c r="G88" s="27"/>
      <c r="H88" s="27"/>
      <c r="I88" s="27"/>
      <c r="J88" s="27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88"/>
      <c r="Z88" s="88" t="str">
        <f t="shared" si="1"/>
        <v/>
      </c>
    </row>
    <row r="89" spans="2:26" ht="15">
      <c r="B89" s="64">
        <v>76</v>
      </c>
      <c r="C89" s="86"/>
      <c r="D89" s="26"/>
      <c r="E89" s="26"/>
      <c r="F89" s="26"/>
      <c r="G89" s="26"/>
      <c r="H89" s="26"/>
      <c r="I89" s="26"/>
      <c r="J89" s="26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88"/>
      <c r="Z89" s="88" t="str">
        <f t="shared" si="1"/>
        <v/>
      </c>
    </row>
    <row r="90" spans="2:26" ht="15">
      <c r="B90" s="65">
        <v>77</v>
      </c>
      <c r="C90" s="87"/>
      <c r="D90" s="27"/>
      <c r="E90" s="27"/>
      <c r="F90" s="27"/>
      <c r="G90" s="27"/>
      <c r="H90" s="27"/>
      <c r="I90" s="27"/>
      <c r="J90" s="27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88"/>
      <c r="Z90" s="88" t="str">
        <f t="shared" si="1"/>
        <v/>
      </c>
    </row>
    <row r="91" spans="2:26" ht="15">
      <c r="B91" s="64">
        <v>78</v>
      </c>
      <c r="C91" s="86"/>
      <c r="D91" s="26"/>
      <c r="E91" s="26"/>
      <c r="F91" s="26"/>
      <c r="G91" s="26"/>
      <c r="H91" s="26"/>
      <c r="I91" s="26"/>
      <c r="J91" s="26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88"/>
      <c r="Z91" s="88" t="str">
        <f t="shared" si="1"/>
        <v/>
      </c>
    </row>
    <row r="92" spans="2:26" ht="15">
      <c r="B92" s="65">
        <v>79</v>
      </c>
      <c r="C92" s="87"/>
      <c r="D92" s="27"/>
      <c r="E92" s="27"/>
      <c r="F92" s="27"/>
      <c r="G92" s="27"/>
      <c r="H92" s="27"/>
      <c r="I92" s="27"/>
      <c r="J92" s="27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88"/>
      <c r="Z92" s="88" t="str">
        <f t="shared" si="1"/>
        <v/>
      </c>
    </row>
    <row r="93" spans="2:26" ht="15">
      <c r="B93" s="64">
        <v>80</v>
      </c>
      <c r="C93" s="86"/>
      <c r="D93" s="26"/>
      <c r="E93" s="26"/>
      <c r="F93" s="26"/>
      <c r="G93" s="26"/>
      <c r="H93" s="26"/>
      <c r="I93" s="26"/>
      <c r="J93" s="26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88"/>
      <c r="Z93" s="88" t="str">
        <f t="shared" si="1"/>
        <v/>
      </c>
    </row>
    <row r="94" spans="2:26" ht="15">
      <c r="B94" s="65">
        <v>81</v>
      </c>
      <c r="C94" s="87"/>
      <c r="D94" s="27"/>
      <c r="E94" s="27"/>
      <c r="F94" s="27"/>
      <c r="G94" s="27"/>
      <c r="H94" s="27"/>
      <c r="I94" s="27"/>
      <c r="J94" s="27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88"/>
      <c r="Z94" s="88" t="str">
        <f t="shared" si="1"/>
        <v/>
      </c>
    </row>
    <row r="95" spans="2:26" ht="15">
      <c r="B95" s="64">
        <v>82</v>
      </c>
      <c r="C95" s="86"/>
      <c r="D95" s="26"/>
      <c r="E95" s="26"/>
      <c r="F95" s="26"/>
      <c r="G95" s="26"/>
      <c r="H95" s="26"/>
      <c r="I95" s="26"/>
      <c r="J95" s="26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88"/>
      <c r="Z95" s="88" t="str">
        <f t="shared" si="1"/>
        <v/>
      </c>
    </row>
    <row r="96" spans="2:26" ht="15">
      <c r="B96" s="65">
        <v>83</v>
      </c>
      <c r="C96" s="87"/>
      <c r="D96" s="27"/>
      <c r="E96" s="27"/>
      <c r="F96" s="27"/>
      <c r="G96" s="27"/>
      <c r="H96" s="27"/>
      <c r="I96" s="27"/>
      <c r="J96" s="27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88"/>
      <c r="Z96" s="88" t="str">
        <f t="shared" si="1"/>
        <v/>
      </c>
    </row>
    <row r="97" spans="2:26" ht="15">
      <c r="B97" s="64">
        <v>84</v>
      </c>
      <c r="C97" s="86"/>
      <c r="D97" s="26"/>
      <c r="E97" s="26"/>
      <c r="F97" s="26"/>
      <c r="G97" s="26"/>
      <c r="H97" s="26"/>
      <c r="I97" s="26"/>
      <c r="J97" s="26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88"/>
      <c r="Z97" s="88" t="str">
        <f t="shared" si="1"/>
        <v/>
      </c>
    </row>
    <row r="98" spans="2:26" ht="15">
      <c r="B98" s="65">
        <v>85</v>
      </c>
      <c r="C98" s="87"/>
      <c r="D98" s="27"/>
      <c r="E98" s="27"/>
      <c r="F98" s="27"/>
      <c r="G98" s="27"/>
      <c r="H98" s="27"/>
      <c r="I98" s="27"/>
      <c r="J98" s="27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88"/>
      <c r="Z98" s="88" t="str">
        <f t="shared" si="1"/>
        <v/>
      </c>
    </row>
    <row r="99" spans="2:26" ht="15">
      <c r="B99" s="64">
        <v>86</v>
      </c>
      <c r="C99" s="86"/>
      <c r="D99" s="26"/>
      <c r="E99" s="26"/>
      <c r="F99" s="26"/>
      <c r="G99" s="26"/>
      <c r="H99" s="26"/>
      <c r="I99" s="26"/>
      <c r="J99" s="26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88"/>
      <c r="Z99" s="88" t="str">
        <f t="shared" si="1"/>
        <v/>
      </c>
    </row>
    <row r="100" spans="2:26" ht="15">
      <c r="B100" s="65">
        <v>87</v>
      </c>
      <c r="C100" s="87"/>
      <c r="D100" s="27"/>
      <c r="E100" s="27"/>
      <c r="F100" s="27"/>
      <c r="G100" s="27"/>
      <c r="H100" s="27"/>
      <c r="I100" s="27"/>
      <c r="J100" s="27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88"/>
      <c r="Z100" s="88" t="str">
        <f t="shared" si="1"/>
        <v/>
      </c>
    </row>
    <row r="101" spans="2:26" ht="15">
      <c r="B101" s="64">
        <v>88</v>
      </c>
      <c r="C101" s="86"/>
      <c r="D101" s="26"/>
      <c r="E101" s="26"/>
      <c r="F101" s="26"/>
      <c r="G101" s="26"/>
      <c r="H101" s="26"/>
      <c r="I101" s="26"/>
      <c r="J101" s="26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88"/>
      <c r="Z101" s="88" t="str">
        <f t="shared" si="1"/>
        <v/>
      </c>
    </row>
    <row r="102" spans="2:26" ht="15">
      <c r="B102" s="65">
        <v>89</v>
      </c>
      <c r="C102" s="87"/>
      <c r="D102" s="27"/>
      <c r="E102" s="27"/>
      <c r="F102" s="27"/>
      <c r="G102" s="27"/>
      <c r="H102" s="27"/>
      <c r="I102" s="27"/>
      <c r="J102" s="27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88"/>
      <c r="Z102" s="88" t="str">
        <f t="shared" si="1"/>
        <v/>
      </c>
    </row>
    <row r="103" spans="2:26" ht="15">
      <c r="B103" s="64">
        <v>90</v>
      </c>
      <c r="C103" s="86"/>
      <c r="D103" s="26"/>
      <c r="E103" s="26"/>
      <c r="F103" s="26"/>
      <c r="G103" s="26"/>
      <c r="H103" s="26"/>
      <c r="I103" s="26"/>
      <c r="J103" s="26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88"/>
      <c r="Z103" s="88" t="str">
        <f t="shared" si="1"/>
        <v/>
      </c>
    </row>
    <row r="104" spans="2:26" ht="15">
      <c r="B104" s="65">
        <v>91</v>
      </c>
      <c r="C104" s="87"/>
      <c r="D104" s="27"/>
      <c r="E104" s="27"/>
      <c r="F104" s="27"/>
      <c r="G104" s="27"/>
      <c r="H104" s="27"/>
      <c r="I104" s="27"/>
      <c r="J104" s="27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88"/>
      <c r="Z104" s="88" t="str">
        <f t="shared" si="1"/>
        <v/>
      </c>
    </row>
    <row r="105" spans="2:26" ht="15">
      <c r="B105" s="64">
        <v>92</v>
      </c>
      <c r="C105" s="86"/>
      <c r="D105" s="26"/>
      <c r="E105" s="26"/>
      <c r="F105" s="26"/>
      <c r="G105" s="26"/>
      <c r="H105" s="26"/>
      <c r="I105" s="26"/>
      <c r="J105" s="26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88"/>
      <c r="Z105" s="88" t="str">
        <f t="shared" si="1"/>
        <v/>
      </c>
    </row>
    <row r="106" spans="2:26" ht="15">
      <c r="B106" s="65">
        <v>93</v>
      </c>
      <c r="C106" s="87"/>
      <c r="D106" s="27"/>
      <c r="E106" s="27"/>
      <c r="F106" s="27"/>
      <c r="G106" s="27"/>
      <c r="H106" s="27"/>
      <c r="I106" s="27"/>
      <c r="J106" s="27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88"/>
      <c r="Z106" s="88" t="str">
        <f t="shared" si="1"/>
        <v/>
      </c>
    </row>
    <row r="107" spans="2:26" ht="15">
      <c r="B107" s="64">
        <v>94</v>
      </c>
      <c r="C107" s="86"/>
      <c r="D107" s="26"/>
      <c r="E107" s="26"/>
      <c r="F107" s="26"/>
      <c r="G107" s="26"/>
      <c r="H107" s="26"/>
      <c r="I107" s="26"/>
      <c r="J107" s="26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88"/>
      <c r="Z107" s="88" t="str">
        <f t="shared" si="1"/>
        <v/>
      </c>
    </row>
    <row r="108" spans="1:26" ht="15">
      <c r="A108" s="5"/>
      <c r="B108" s="65">
        <v>95</v>
      </c>
      <c r="C108" s="87"/>
      <c r="D108" s="27"/>
      <c r="E108" s="27"/>
      <c r="F108" s="27"/>
      <c r="G108" s="27"/>
      <c r="H108" s="27"/>
      <c r="I108" s="27"/>
      <c r="J108" s="27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88"/>
      <c r="Z108" s="88" t="str">
        <f t="shared" si="1"/>
        <v/>
      </c>
    </row>
    <row r="109" spans="1:26" ht="15">
      <c r="A109" s="5"/>
      <c r="B109" s="64">
        <v>96</v>
      </c>
      <c r="C109" s="86"/>
      <c r="D109" s="26"/>
      <c r="E109" s="26"/>
      <c r="F109" s="26"/>
      <c r="G109" s="26"/>
      <c r="H109" s="26"/>
      <c r="I109" s="26"/>
      <c r="J109" s="26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88"/>
      <c r="Z109" s="88" t="str">
        <f t="shared" si="1"/>
        <v/>
      </c>
    </row>
    <row r="110" spans="1:26" ht="15">
      <c r="A110" s="5"/>
      <c r="B110" s="65">
        <v>97</v>
      </c>
      <c r="C110" s="87"/>
      <c r="D110" s="27"/>
      <c r="E110" s="27"/>
      <c r="F110" s="27"/>
      <c r="G110" s="27"/>
      <c r="H110" s="27"/>
      <c r="I110" s="27"/>
      <c r="J110" s="27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88"/>
      <c r="Z110" s="88" t="str">
        <f t="shared" si="1"/>
        <v/>
      </c>
    </row>
    <row r="111" spans="1:26" ht="15">
      <c r="A111" s="5"/>
      <c r="B111" s="64">
        <v>98</v>
      </c>
      <c r="C111" s="86"/>
      <c r="D111" s="26"/>
      <c r="E111" s="26"/>
      <c r="F111" s="26"/>
      <c r="G111" s="26"/>
      <c r="H111" s="26"/>
      <c r="I111" s="26"/>
      <c r="J111" s="26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88"/>
      <c r="Z111" s="88" t="str">
        <f t="shared" si="1"/>
        <v/>
      </c>
    </row>
    <row r="112" spans="1:26" ht="15">
      <c r="A112" s="5"/>
      <c r="B112" s="65">
        <v>99</v>
      </c>
      <c r="C112" s="87"/>
      <c r="D112" s="27"/>
      <c r="E112" s="27"/>
      <c r="F112" s="27"/>
      <c r="G112" s="27"/>
      <c r="H112" s="27"/>
      <c r="I112" s="27"/>
      <c r="J112" s="27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88"/>
      <c r="Z112" s="88" t="str">
        <f t="shared" si="1"/>
        <v/>
      </c>
    </row>
    <row r="113" spans="11:26" ht="15"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</sheetData>
  <sheetProtection password="DE45" sheet="1" objects="1" scenarios="1" formatColumns="0" formatRows="0"/>
  <dataValidations count="3">
    <dataValidation type="list" allowBlank="1" showErrorMessage="1" sqref="D14:D112">
      <formula1>Intermittent_medications_list</formula1>
    </dataValidation>
    <dataValidation type="list" allowBlank="1" showErrorMessage="1" sqref="E14:F112">
      <formula1>YN_List</formula1>
    </dataValidation>
    <dataValidation type="list" allowBlank="1" showErrorMessage="1" sqref="G14:G112">
      <formula1>Order_type</formula1>
    </dataValidation>
  </dataValidations>
  <hyperlinks>
    <hyperlink ref="F4" location="Indicator!A1" display="View indicator"/>
    <hyperlink ref="D13" location="Intermittent_medication_list" display="Intermittent_medication_lis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3"/>
  <sheetViews>
    <sheetView workbookViewId="0" topLeftCell="A1">
      <selection activeCell="A1" sqref="A1:M1"/>
    </sheetView>
  </sheetViews>
  <sheetFormatPr defaultColWidth="9.140625" defaultRowHeight="15"/>
  <cols>
    <col min="1" max="1" width="38.00390625" style="0" customWidth="1"/>
    <col min="2" max="9" width="25.7109375" style="0" customWidth="1"/>
    <col min="10" max="10" width="28.8515625" style="0" customWidth="1"/>
    <col min="11" max="11" width="20.28125" style="0" customWidth="1"/>
    <col min="12" max="12" width="22.140625" style="0" customWidth="1"/>
    <col min="13" max="13" width="19.57421875" style="0" customWidth="1"/>
    <col min="14" max="14" width="0.9921875" style="0" customWidth="1"/>
    <col min="15" max="15" width="19.8515625" style="0" customWidth="1"/>
    <col min="16" max="16" width="21.7109375" style="0" customWidth="1"/>
    <col min="17" max="17" width="12.140625" style="0" customWidth="1"/>
  </cols>
  <sheetData>
    <row r="1" spans="1:17" ht="45" customHeight="1">
      <c r="A1" s="99" t="str">
        <f>CONCATENATE("Collated data for National QUM Indicator ",Indicator_number,": ",Indicator_name)</f>
        <v>Collated data for National QUM Indicator 3.5: Percentage of medication orders for intermittent therapy that are prescribed safely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7"/>
      <c r="O1" s="2"/>
      <c r="P1" s="2"/>
      <c r="Q1" s="2"/>
    </row>
    <row r="2" spans="1:17" ht="33" customHeight="1">
      <c r="A2" s="95" t="s">
        <v>80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</row>
    <row r="3" spans="1:17" ht="9" customHeight="1">
      <c r="A3" s="29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8"/>
      <c r="P3" s="8"/>
      <c r="Q3" s="8"/>
    </row>
    <row r="4" spans="1:17" ht="15.75">
      <c r="A4" s="11" t="s">
        <v>0</v>
      </c>
      <c r="B4" s="66" t="str">
        <f>IF(ISBLANK(Hospital_name),"",Hospital_name)</f>
        <v/>
      </c>
      <c r="C4" s="13"/>
      <c r="D4" s="70"/>
      <c r="E4" s="31"/>
      <c r="F4" s="32"/>
      <c r="G4" s="32"/>
      <c r="H4" s="32"/>
      <c r="I4" s="33"/>
      <c r="J4" s="33"/>
      <c r="K4" s="33"/>
      <c r="L4" s="34"/>
      <c r="M4" s="34"/>
      <c r="N4" s="34"/>
      <c r="O4" s="3"/>
      <c r="P4" s="3"/>
      <c r="Q4" s="3"/>
    </row>
    <row r="5" spans="1:17" ht="15.75">
      <c r="A5" s="11" t="s">
        <v>41</v>
      </c>
      <c r="B5" s="66" t="str">
        <f>IF(ISBLANK(Adult_bed_number),"",Adult_bed_number)</f>
        <v/>
      </c>
      <c r="C5" s="13"/>
      <c r="D5" s="11" t="s">
        <v>39</v>
      </c>
      <c r="E5" s="97" t="str">
        <f>IF(ISBLANK(Audit_date),"",Audit_date)</f>
        <v/>
      </c>
      <c r="G5" s="36"/>
      <c r="H5" s="36"/>
      <c r="I5" s="33"/>
      <c r="J5" s="33"/>
      <c r="K5" s="33"/>
      <c r="L5" s="34"/>
      <c r="M5" s="34"/>
      <c r="N5" s="34"/>
      <c r="O5" s="3"/>
      <c r="P5" s="3"/>
      <c r="Q5" s="3"/>
    </row>
    <row r="6" spans="1:14" ht="15.75">
      <c r="A6" s="13"/>
      <c r="B6" s="13"/>
      <c r="C6" s="13"/>
      <c r="D6" s="70"/>
      <c r="E6" s="35"/>
      <c r="F6" s="36"/>
      <c r="G6" s="36"/>
      <c r="H6" s="36"/>
      <c r="I6" s="33"/>
      <c r="J6" s="33"/>
      <c r="K6" s="33"/>
      <c r="L6" s="34"/>
      <c r="M6" s="13"/>
      <c r="N6" s="13"/>
    </row>
    <row r="7" spans="1:14" ht="16.5" thickBot="1">
      <c r="A7" s="20"/>
      <c r="B7" s="20"/>
      <c r="C7" s="13"/>
      <c r="D7" s="70"/>
      <c r="E7" s="35"/>
      <c r="F7" s="36"/>
      <c r="G7" s="36"/>
      <c r="H7" s="36"/>
      <c r="I7" s="33"/>
      <c r="J7" s="33"/>
      <c r="K7" s="33"/>
      <c r="L7" s="34"/>
      <c r="M7" s="13"/>
      <c r="N7" s="13"/>
    </row>
    <row r="8" spans="1:13" ht="63.75" thickBot="1">
      <c r="A8" s="67" t="s">
        <v>75</v>
      </c>
      <c r="B8" s="67" t="s">
        <v>11</v>
      </c>
      <c r="C8" s="67" t="s">
        <v>90</v>
      </c>
      <c r="E8" s="13"/>
      <c r="F8" s="13"/>
      <c r="G8" s="13"/>
      <c r="H8" s="70"/>
      <c r="I8" s="13"/>
      <c r="J8" s="13"/>
      <c r="K8" s="13"/>
      <c r="L8" s="13"/>
      <c r="M8" s="13"/>
    </row>
    <row r="9" spans="1:13" ht="32.25" thickBot="1">
      <c r="A9" s="68">
        <f>COUNTA(Data!D14:D112)</f>
        <v>0</v>
      </c>
      <c r="B9" s="67" t="s">
        <v>53</v>
      </c>
      <c r="C9" s="68">
        <f>COUNTIFS(Data!E14:E112,"Yes",Data!F14:F112,"Yes")</f>
        <v>0</v>
      </c>
      <c r="E9" s="101" t="s">
        <v>89</v>
      </c>
      <c r="F9" s="78" t="s">
        <v>67</v>
      </c>
      <c r="G9" s="78" t="s">
        <v>68</v>
      </c>
      <c r="H9" s="78" t="s">
        <v>69</v>
      </c>
      <c r="I9" s="78" t="s">
        <v>95</v>
      </c>
      <c r="J9" s="13"/>
      <c r="K9" s="13"/>
      <c r="L9" s="13"/>
      <c r="M9" s="13"/>
    </row>
    <row r="10" spans="1:13" ht="20.25" customHeight="1" thickBot="1">
      <c r="A10" s="13"/>
      <c r="B10" s="67" t="s">
        <v>54</v>
      </c>
      <c r="C10" s="69" t="str">
        <f aca="true" t="shared" si="0" ref="C10">IF(Total_Audits=0,"",C9/Total_Audits)</f>
        <v/>
      </c>
      <c r="E10" s="102"/>
      <c r="F10" s="79" t="str">
        <f>IF(A13&gt;0,AVERAGE(DistinctAges),"")</f>
        <v/>
      </c>
      <c r="G10" s="79" t="str">
        <f>IF(Total_Audits&gt;0,MIN(Ages),"")</f>
        <v/>
      </c>
      <c r="H10" s="79" t="str">
        <f>IF(Total_Audits&gt;0,MAX(Ages),"")</f>
        <v/>
      </c>
      <c r="I10" s="79" t="str">
        <f>IF(Total_Audits&gt;0,COUNTIF(DistinctAges,"&lt;18"),"")</f>
        <v/>
      </c>
      <c r="J10" s="13"/>
      <c r="K10" s="13"/>
      <c r="L10" s="13"/>
      <c r="M10" s="13"/>
    </row>
    <row r="11" spans="1:13" ht="15.75" thickBot="1">
      <c r="A11" s="13"/>
      <c r="B11" s="13"/>
      <c r="C11" s="13"/>
      <c r="E11" s="13"/>
      <c r="K11" s="13"/>
      <c r="L11" s="13"/>
      <c r="M11" s="13"/>
    </row>
    <row r="12" spans="1:13" ht="48" thickBot="1">
      <c r="A12" s="71" t="s">
        <v>78</v>
      </c>
      <c r="B12" s="71" t="s">
        <v>79</v>
      </c>
      <c r="C12" s="70"/>
      <c r="E12" s="70"/>
      <c r="K12" s="70"/>
      <c r="L12" s="70"/>
      <c r="M12" s="70"/>
    </row>
    <row r="13" spans="1:13" ht="20.25" customHeight="1">
      <c r="A13" s="68">
        <f>MAX(Data!C14:C112)</f>
        <v>0</v>
      </c>
      <c r="B13" s="68" t="str">
        <f>IF(AND(Total_Audits&gt;0,A13&gt;0),Total_Audits/A13,"")</f>
        <v/>
      </c>
      <c r="C13" s="70"/>
      <c r="E13" s="70"/>
      <c r="K13" s="70"/>
      <c r="L13" s="70"/>
      <c r="M13" s="70"/>
    </row>
    <row r="14" spans="1:13" ht="15">
      <c r="A14" s="13"/>
      <c r="B14" s="13"/>
      <c r="C14" s="13"/>
      <c r="K14" s="13"/>
      <c r="L14" s="13"/>
      <c r="M14" s="13"/>
    </row>
    <row r="15" spans="1:13" ht="16.5" thickBot="1">
      <c r="A15" s="38" t="s">
        <v>26</v>
      </c>
      <c r="B15" s="41"/>
      <c r="C15" s="41"/>
      <c r="K15" s="13"/>
      <c r="L15" s="13"/>
      <c r="M15" s="13"/>
    </row>
    <row r="16" spans="1:13" ht="89.25" customHeight="1" thickBot="1">
      <c r="A16" s="13"/>
      <c r="B16" s="67" t="s">
        <v>27</v>
      </c>
      <c r="C16" s="98" t="s">
        <v>92</v>
      </c>
      <c r="D16" s="98" t="s">
        <v>93</v>
      </c>
      <c r="E16" s="98" t="s">
        <v>94</v>
      </c>
      <c r="G16" s="71" t="s">
        <v>27</v>
      </c>
      <c r="H16" s="71" t="s">
        <v>62</v>
      </c>
      <c r="I16" s="71" t="s">
        <v>63</v>
      </c>
      <c r="K16" s="30"/>
      <c r="L16" s="13"/>
      <c r="M16" s="13"/>
    </row>
    <row r="17" spans="1:13" ht="20.25" customHeight="1" thickBot="1">
      <c r="A17" s="13"/>
      <c r="B17" s="67" t="s">
        <v>91</v>
      </c>
      <c r="C17" s="68">
        <f>COUNTIF(Data!E14:E112,"No")</f>
        <v>0</v>
      </c>
      <c r="D17" s="68">
        <f>COUNTIF(Data!F14:F112,"No")</f>
        <v>0</v>
      </c>
      <c r="E17" s="68">
        <f>COUNTIFS(Data!E14:E112,"No",Data!F14:F112,"No")</f>
        <v>0</v>
      </c>
      <c r="G17" s="71" t="s">
        <v>53</v>
      </c>
      <c r="H17" s="68">
        <f>COUNTIF(Data!$G$14:$G$112,"Handwritten")</f>
        <v>0</v>
      </c>
      <c r="I17" s="68">
        <f>COUNTIF(Data!$G$14:$G$112,"Electronic")</f>
        <v>0</v>
      </c>
      <c r="K17" s="13"/>
      <c r="L17" s="13"/>
      <c r="M17" s="13"/>
    </row>
    <row r="18" spans="1:13" ht="32.25" thickBot="1">
      <c r="A18" s="13"/>
      <c r="B18" s="67" t="s">
        <v>56</v>
      </c>
      <c r="C18" s="69" t="str">
        <f aca="true" t="shared" si="1" ref="C18:E18">IF(Total_Audits&gt;0,C17/Total_Audits,"")</f>
        <v/>
      </c>
      <c r="D18" s="69" t="str">
        <f t="shared" si="1"/>
        <v/>
      </c>
      <c r="E18" s="69" t="str">
        <f t="shared" si="1"/>
        <v/>
      </c>
      <c r="G18" s="71" t="s">
        <v>56</v>
      </c>
      <c r="H18" s="75" t="str">
        <f>IF(Total_Audits&gt;0,H17/Total_Audits,"")</f>
        <v/>
      </c>
      <c r="I18" s="75" t="str">
        <f>IF(Total_Audits&gt;0,I17/Total_Audits,"")</f>
        <v/>
      </c>
      <c r="K18" s="13"/>
      <c r="L18" s="13"/>
      <c r="M18" s="13"/>
    </row>
    <row r="19" spans="1:13" ht="10.5" customHeight="1">
      <c r="A19" s="13"/>
      <c r="B19" s="13"/>
      <c r="C19" s="13"/>
      <c r="D19" s="70"/>
      <c r="K19" s="13"/>
      <c r="L19" s="13"/>
      <c r="M19" s="13"/>
    </row>
    <row r="20" spans="2:13" ht="10.5" customHeight="1">
      <c r="B20" s="13"/>
      <c r="C20" s="13"/>
      <c r="D20" s="70"/>
      <c r="K20" s="13"/>
      <c r="L20" s="13"/>
      <c r="M20" s="13"/>
    </row>
    <row r="21" spans="4:13" ht="10.5" customHeight="1" thickBot="1">
      <c r="D21" s="70"/>
      <c r="K21" s="13"/>
      <c r="L21" s="13"/>
      <c r="M21" s="13"/>
    </row>
    <row r="22" spans="1:13" ht="48" thickBot="1">
      <c r="A22" s="84" t="s">
        <v>86</v>
      </c>
      <c r="B22" s="72" t="s">
        <v>48</v>
      </c>
      <c r="C22" s="72" t="s">
        <v>49</v>
      </c>
      <c r="D22" s="70"/>
      <c r="K22" s="13"/>
      <c r="L22" s="13"/>
      <c r="M22" s="13"/>
    </row>
    <row r="23" spans="1:12" ht="15.75">
      <c r="A23" s="91" t="s">
        <v>81</v>
      </c>
      <c r="B23" s="94">
        <f>IF(ISBLANK($A23)=FALSE,COUNTIF(Data!$D$14:$D$112,$A23),"")</f>
        <v>0</v>
      </c>
      <c r="C23" s="74" t="str">
        <f>IF(ISBLANK($A23)=FALSE,IF(($B23&gt;0),$B23/SUM($B$22:$B$63),""),"")</f>
        <v/>
      </c>
      <c r="J23" s="13"/>
      <c r="K23" s="13"/>
      <c r="L23" s="13"/>
    </row>
    <row r="24" spans="1:12" ht="15.75">
      <c r="A24" s="92" t="s">
        <v>84</v>
      </c>
      <c r="B24" s="94">
        <f>IF(ISBLANK($A24)=FALSE,COUNTIF(Data!$D$14:$D$112,$A24),"")</f>
        <v>0</v>
      </c>
      <c r="C24" s="74"/>
      <c r="J24" s="90"/>
      <c r="K24" s="90"/>
      <c r="L24" s="90"/>
    </row>
    <row r="25" spans="1:13" ht="15.75">
      <c r="A25" s="91" t="s">
        <v>50</v>
      </c>
      <c r="B25" s="94">
        <f>IF(ISBLANK($A25)=FALSE,COUNTIF(Data!$D$14:$D$112,$A25),"")</f>
        <v>0</v>
      </c>
      <c r="C25" s="74" t="str">
        <f>IF(ISBLANK($A25)=FALSE,IF(($B25&gt;0),$B25/SUM($B$22:$B$63),""),"")</f>
        <v/>
      </c>
      <c r="D25" s="70"/>
      <c r="K25" s="13"/>
      <c r="L25" s="13"/>
      <c r="M25" s="13"/>
    </row>
    <row r="26" spans="1:13" ht="15.75">
      <c r="A26" s="92" t="s">
        <v>55</v>
      </c>
      <c r="B26" s="94">
        <f>IF(ISBLANK($A27)=FALSE,COUNTIF(Data!$D$14:$D$112,$A27),"")</f>
        <v>0</v>
      </c>
      <c r="C26" s="74" t="str">
        <f>IF(ISBLANK($A27)=FALSE,IF(($B26&gt;0),$B26/SUM($B$22:$B$63),""),"")</f>
        <v/>
      </c>
      <c r="D26" s="70"/>
      <c r="H26" s="70"/>
      <c r="I26" s="13"/>
      <c r="J26" s="13"/>
      <c r="K26" s="13"/>
      <c r="L26" s="13"/>
      <c r="M26" s="13"/>
    </row>
    <row r="27" spans="1:3" ht="15.75">
      <c r="A27" s="91" t="s">
        <v>82</v>
      </c>
      <c r="B27" s="94">
        <f>IF(ISBLANK($A28)=FALSE,COUNTIF(Data!$D$14:$D$112,$A28),"")</f>
        <v>0</v>
      </c>
      <c r="C27" s="74" t="str">
        <f>IF(ISBLANK($A28)=FALSE,IF(($B27&gt;0),$B27/SUM($B$22:$B$63),""),"")</f>
        <v/>
      </c>
    </row>
    <row r="28" spans="1:3" ht="15.75">
      <c r="A28" s="92" t="s">
        <v>51</v>
      </c>
      <c r="B28" s="94">
        <f>IF(ISBLANK($A29)=FALSE,COUNTIF(Data!$D$14:$D$112,$A29),"")</f>
        <v>0</v>
      </c>
      <c r="C28" s="74" t="str">
        <f>IF(ISBLANK($A29)=FALSE,IF(($B28&gt;0),$B28/SUM($B$22:$B$63),""),"")</f>
        <v/>
      </c>
    </row>
    <row r="29" spans="1:3" ht="15.75">
      <c r="A29" s="91" t="s">
        <v>52</v>
      </c>
      <c r="B29" s="94">
        <f>IF(ISBLANK(#REF!)=FALSE,COUNTIF(Data!$D$14:$D$112,#REF!),"")</f>
        <v>0</v>
      </c>
      <c r="C29" s="74" t="str">
        <f>IF(ISBLANK(#REF!)=FALSE,IF(($B29&gt;0),$B29/SUM($B$22:$B$63),""),"")</f>
        <v/>
      </c>
    </row>
    <row r="30" spans="1:3" ht="15.75">
      <c r="A30" s="92" t="s">
        <v>83</v>
      </c>
      <c r="B30" s="94">
        <f>IF(ISBLANK(#REF!)=FALSE,COUNTIF(Data!$D$14:$D$112,#REF!),"")</f>
        <v>0</v>
      </c>
      <c r="C30" s="74" t="str">
        <f>IF(ISBLANK(#REF!)=FALSE,IF(($B30&gt;0),$B30/SUM($B$22:$B$63),""),"")</f>
        <v/>
      </c>
    </row>
    <row r="31" spans="1:3" ht="15.75">
      <c r="A31" s="91" t="s">
        <v>73</v>
      </c>
      <c r="B31" s="94">
        <f>IF(ISBLANK(#REF!)=FALSE,COUNTIF(Data!$D$14:$D$112,#REF!),"")</f>
        <v>0</v>
      </c>
      <c r="C31" s="74" t="str">
        <f>IF(ISBLANK(#REF!)=FALSE,IF(($B31&gt;0),$B31/SUM($B$22:$B$63),""),"")</f>
        <v/>
      </c>
    </row>
    <row r="32" spans="1:3" ht="15.75">
      <c r="A32" s="91"/>
      <c r="B32" s="94" t="str">
        <f>IF(ISBLANK($A32)=FALSE,COUNTIF(Data!$D$14:$D$112,$A32),"")</f>
        <v/>
      </c>
      <c r="C32" s="74" t="str">
        <f aca="true" t="shared" si="2" ref="C32:C63">IF(ISBLANK($A32)=FALSE,IF(($B32&gt;0),$B32/SUM($B$22:$B$63),""),"")</f>
        <v/>
      </c>
    </row>
    <row r="33" spans="1:3" ht="15.75">
      <c r="A33" s="92"/>
      <c r="B33" s="94" t="str">
        <f>IF(ISBLANK($A33)=FALSE,COUNTIF(Data!$D$14:$D$112,$A33),"")</f>
        <v/>
      </c>
      <c r="C33" s="74" t="str">
        <f t="shared" si="2"/>
        <v/>
      </c>
    </row>
    <row r="34" spans="1:3" ht="15.75">
      <c r="A34" s="91"/>
      <c r="B34" s="94" t="str">
        <f>IF(ISBLANK($A34)=FALSE,COUNTIF(Data!$D$14:$D$112,$A34),"")</f>
        <v/>
      </c>
      <c r="C34" s="74" t="str">
        <f t="shared" si="2"/>
        <v/>
      </c>
    </row>
    <row r="35" spans="1:3" ht="15.75">
      <c r="A35" s="92"/>
      <c r="B35" s="94" t="str">
        <f>IF(ISBLANK($A35)=FALSE,COUNTIF(Data!$D$14:$D$112,$A35),"")</f>
        <v/>
      </c>
      <c r="C35" s="74" t="str">
        <f t="shared" si="2"/>
        <v/>
      </c>
    </row>
    <row r="36" spans="1:3" ht="15.75">
      <c r="A36" s="91"/>
      <c r="B36" s="94" t="str">
        <f>IF(ISBLANK($A36)=FALSE,COUNTIF(Data!$D$14:$D$112,$A36),"")</f>
        <v/>
      </c>
      <c r="C36" s="74" t="str">
        <f t="shared" si="2"/>
        <v/>
      </c>
    </row>
    <row r="37" spans="1:3" ht="15.75">
      <c r="A37" s="27"/>
      <c r="B37" s="73" t="str">
        <f>IF(ISBLANK($A37)=FALSE,COUNTIF(Data!$D$14:$D$112,$A37),"")</f>
        <v/>
      </c>
      <c r="C37" s="74" t="str">
        <f t="shared" si="2"/>
        <v/>
      </c>
    </row>
    <row r="38" spans="1:3" ht="15.75">
      <c r="A38" s="26"/>
      <c r="B38" s="73" t="str">
        <f>IF(ISBLANK($A38)=FALSE,COUNTIF(Data!$D$14:$D$112,$A38),"")</f>
        <v/>
      </c>
      <c r="C38" s="74" t="str">
        <f t="shared" si="2"/>
        <v/>
      </c>
    </row>
    <row r="39" spans="1:3" ht="15.75">
      <c r="A39" s="27"/>
      <c r="B39" s="73" t="str">
        <f>IF(ISBLANK($A39)=FALSE,COUNTIF(Data!$D$14:$D$112,$A39),"")</f>
        <v/>
      </c>
      <c r="C39" s="74" t="str">
        <f t="shared" si="2"/>
        <v/>
      </c>
    </row>
    <row r="40" spans="1:3" ht="15.75">
      <c r="A40" s="26"/>
      <c r="B40" s="73" t="str">
        <f>IF(ISBLANK($A40)=FALSE,COUNTIF(Data!$D$14:$D$112,$A40),"")</f>
        <v/>
      </c>
      <c r="C40" s="74" t="str">
        <f t="shared" si="2"/>
        <v/>
      </c>
    </row>
    <row r="41" spans="1:3" ht="15.75">
      <c r="A41" s="27"/>
      <c r="B41" s="73" t="str">
        <f>IF(ISBLANK($A41)=FALSE,COUNTIF(Data!$D$14:$D$112,$A41),"")</f>
        <v/>
      </c>
      <c r="C41" s="74" t="str">
        <f t="shared" si="2"/>
        <v/>
      </c>
    </row>
    <row r="42" spans="1:3" ht="15.75">
      <c r="A42" s="26"/>
      <c r="B42" s="73" t="str">
        <f>IF(ISBLANK($A42)=FALSE,COUNTIF(Data!$D$14:$D$112,$A42),"")</f>
        <v/>
      </c>
      <c r="C42" s="74" t="str">
        <f t="shared" si="2"/>
        <v/>
      </c>
    </row>
    <row r="43" spans="1:3" ht="15.75">
      <c r="A43" s="27"/>
      <c r="B43" s="73" t="str">
        <f>IF(ISBLANK($A43)=FALSE,COUNTIF(Data!$D$14:$D$112,$A43),"")</f>
        <v/>
      </c>
      <c r="C43" s="74" t="str">
        <f t="shared" si="2"/>
        <v/>
      </c>
    </row>
    <row r="44" spans="1:3" ht="15.75">
      <c r="A44" s="26"/>
      <c r="B44" s="73" t="str">
        <f>IF(ISBLANK($A44)=FALSE,COUNTIF(Data!$D$14:$D$112,$A44),"")</f>
        <v/>
      </c>
      <c r="C44" s="74" t="str">
        <f t="shared" si="2"/>
        <v/>
      </c>
    </row>
    <row r="45" spans="1:3" ht="15.75">
      <c r="A45" s="27"/>
      <c r="B45" s="73" t="str">
        <f>IF(ISBLANK($A45)=FALSE,COUNTIF(Data!$D$14:$D$112,$A45),"")</f>
        <v/>
      </c>
      <c r="C45" s="74" t="str">
        <f t="shared" si="2"/>
        <v/>
      </c>
    </row>
    <row r="46" spans="1:3" ht="15.75">
      <c r="A46" s="26"/>
      <c r="B46" s="73" t="str">
        <f>IF(ISBLANK($A46)=FALSE,COUNTIF(Data!$D$14:$D$112,$A46),"")</f>
        <v/>
      </c>
      <c r="C46" s="74" t="str">
        <f t="shared" si="2"/>
        <v/>
      </c>
    </row>
    <row r="47" spans="1:3" ht="15.75">
      <c r="A47" s="27"/>
      <c r="B47" s="73" t="str">
        <f>IF(ISBLANK($A47)=FALSE,COUNTIF(Data!$D$14:$D$112,$A47),"")</f>
        <v/>
      </c>
      <c r="C47" s="74" t="str">
        <f t="shared" si="2"/>
        <v/>
      </c>
    </row>
    <row r="48" spans="1:3" ht="15.75">
      <c r="A48" s="26"/>
      <c r="B48" s="73" t="str">
        <f>IF(ISBLANK($A48)=FALSE,COUNTIF(Data!$D$14:$D$112,$A48),"")</f>
        <v/>
      </c>
      <c r="C48" s="74" t="str">
        <f t="shared" si="2"/>
        <v/>
      </c>
    </row>
    <row r="49" spans="1:3" ht="15.75">
      <c r="A49" s="27"/>
      <c r="B49" s="73" t="str">
        <f>IF(ISBLANK($A49)=FALSE,COUNTIF(Data!$D$14:$D$112,$A49),"")</f>
        <v/>
      </c>
      <c r="C49" s="74" t="str">
        <f t="shared" si="2"/>
        <v/>
      </c>
    </row>
    <row r="50" spans="1:3" ht="15.75">
      <c r="A50" s="26"/>
      <c r="B50" s="73" t="str">
        <f>IF(ISBLANK($A50)=FALSE,COUNTIF(Data!$D$14:$D$112,$A50),"")</f>
        <v/>
      </c>
      <c r="C50" s="74" t="str">
        <f t="shared" si="2"/>
        <v/>
      </c>
    </row>
    <row r="51" spans="1:3" ht="15.75">
      <c r="A51" s="27"/>
      <c r="B51" s="73" t="str">
        <f>IF(ISBLANK($A51)=FALSE,COUNTIF(Data!$D$14:$D$112,$A51),"")</f>
        <v/>
      </c>
      <c r="C51" s="74" t="str">
        <f t="shared" si="2"/>
        <v/>
      </c>
    </row>
    <row r="52" spans="1:3" ht="15.75">
      <c r="A52" s="26"/>
      <c r="B52" s="73" t="str">
        <f>IF(ISBLANK($A52)=FALSE,COUNTIF(Data!$D$14:$D$112,$A52),"")</f>
        <v/>
      </c>
      <c r="C52" s="74" t="str">
        <f t="shared" si="2"/>
        <v/>
      </c>
    </row>
    <row r="53" spans="1:3" ht="15.75">
      <c r="A53" s="27"/>
      <c r="B53" s="73" t="str">
        <f>IF(ISBLANK($A53)=FALSE,COUNTIF(Data!$D$14:$D$112,$A53),"")</f>
        <v/>
      </c>
      <c r="C53" s="74" t="str">
        <f t="shared" si="2"/>
        <v/>
      </c>
    </row>
    <row r="54" spans="1:3" ht="15.75">
      <c r="A54" s="26"/>
      <c r="B54" s="73" t="str">
        <f>IF(ISBLANK($A54)=FALSE,COUNTIF(Data!$D$14:$D$112,$A54),"")</f>
        <v/>
      </c>
      <c r="C54" s="74" t="str">
        <f t="shared" si="2"/>
        <v/>
      </c>
    </row>
    <row r="55" spans="1:3" ht="15.75">
      <c r="A55" s="27"/>
      <c r="B55" s="73" t="str">
        <f>IF(ISBLANK($A55)=FALSE,COUNTIF(Data!$D$14:$D$112,$A55),"")</f>
        <v/>
      </c>
      <c r="C55" s="74" t="str">
        <f t="shared" si="2"/>
        <v/>
      </c>
    </row>
    <row r="56" spans="1:3" ht="15.75">
      <c r="A56" s="26"/>
      <c r="B56" s="73" t="str">
        <f>IF(ISBLANK($A56)=FALSE,COUNTIF(Data!$D$14:$D$112,$A56),"")</f>
        <v/>
      </c>
      <c r="C56" s="74" t="str">
        <f t="shared" si="2"/>
        <v/>
      </c>
    </row>
    <row r="57" spans="1:3" ht="15.75">
      <c r="A57" s="27"/>
      <c r="B57" s="73" t="str">
        <f>IF(ISBLANK($A57)=FALSE,COUNTIF(Data!$D$14:$D$112,$A57),"")</f>
        <v/>
      </c>
      <c r="C57" s="74" t="str">
        <f t="shared" si="2"/>
        <v/>
      </c>
    </row>
    <row r="58" spans="1:3" ht="15.75">
      <c r="A58" s="26"/>
      <c r="B58" s="73" t="str">
        <f>IF(ISBLANK($A58)=FALSE,COUNTIF(Data!$D$14:$D$112,$A58),"")</f>
        <v/>
      </c>
      <c r="C58" s="74" t="str">
        <f t="shared" si="2"/>
        <v/>
      </c>
    </row>
    <row r="59" spans="1:3" ht="15.75">
      <c r="A59" s="27"/>
      <c r="B59" s="73" t="str">
        <f>IF(ISBLANK($A59)=FALSE,COUNTIF(Data!$D$14:$D$112,$A59),"")</f>
        <v/>
      </c>
      <c r="C59" s="74" t="str">
        <f t="shared" si="2"/>
        <v/>
      </c>
    </row>
    <row r="60" spans="1:3" ht="15.75">
      <c r="A60" s="26"/>
      <c r="B60" s="73" t="str">
        <f>IF(ISBLANK($A60)=FALSE,COUNTIF(Data!$D$14:$D$112,$A60),"")</f>
        <v/>
      </c>
      <c r="C60" s="74" t="str">
        <f t="shared" si="2"/>
        <v/>
      </c>
    </row>
    <row r="61" spans="1:3" ht="15.75">
      <c r="A61" s="27"/>
      <c r="B61" s="73" t="str">
        <f>IF(ISBLANK($A61)=FALSE,COUNTIF(Data!$D$14:$D$112,$A61),"")</f>
        <v/>
      </c>
      <c r="C61" s="74" t="str">
        <f t="shared" si="2"/>
        <v/>
      </c>
    </row>
    <row r="62" spans="1:3" ht="15.75">
      <c r="A62" s="26"/>
      <c r="B62" s="73" t="str">
        <f>IF(ISBLANK($A62)=FALSE,COUNTIF(Data!$D$14:$D$112,$A62),"")</f>
        <v/>
      </c>
      <c r="C62" s="74" t="str">
        <f t="shared" si="2"/>
        <v/>
      </c>
    </row>
    <row r="63" spans="1:3" ht="15.75">
      <c r="A63" s="27"/>
      <c r="B63" s="73" t="str">
        <f>IF(ISBLANK($A63)=FALSE,COUNTIF(Data!$D$14:$D$112,$A63),"")</f>
        <v/>
      </c>
      <c r="C63" s="74" t="str">
        <f t="shared" si="2"/>
        <v/>
      </c>
    </row>
  </sheetData>
  <sheetProtection password="DE45" sheet="1" objects="1" scenarios="1" formatColumns="0" formatRows="0"/>
  <protectedRanges>
    <protectedRange password="DE45" sqref="B4 E6:E7" name="Range1"/>
    <protectedRange password="DE45" sqref="D5" name="Range1_1"/>
    <protectedRange password="DE45" sqref="E10" name="Range1_2"/>
  </protectedRanges>
  <mergeCells count="2">
    <mergeCell ref="A1:M1"/>
    <mergeCell ref="E9:E10"/>
  </mergeCells>
  <conditionalFormatting sqref="F10">
    <cfRule type="expression" priority="1" dxfId="0">
      <formula>MOD(F10,1)&gt;0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2:B6"/>
  <sheetViews>
    <sheetView tabSelected="1" workbookViewId="0" topLeftCell="A4">
      <selection activeCell="B8" sqref="B8"/>
    </sheetView>
  </sheetViews>
  <sheetFormatPr defaultColWidth="9.140625" defaultRowHeight="15"/>
  <cols>
    <col min="1" max="1" width="1.7109375" style="0" customWidth="1"/>
  </cols>
  <sheetData>
    <row r="1" ht="6" customHeight="1"/>
    <row r="2" ht="21">
      <c r="B2" s="9" t="str">
        <f>CONCATENATE("Reference for Indicator ",Indicator_number,": ",Indicator_name)</f>
        <v>Reference for Indicator 3.5: Percentage of medication orders for intermittent therapy that are prescribed safely</v>
      </c>
    </row>
    <row r="3" ht="6" customHeight="1"/>
    <row r="4" ht="18.75">
      <c r="B4" s="80" t="s">
        <v>70</v>
      </c>
    </row>
    <row r="5" ht="18.75">
      <c r="B5" s="81" t="s">
        <v>71</v>
      </c>
    </row>
    <row r="6" ht="15.75">
      <c r="B6" s="82" t="s">
        <v>72</v>
      </c>
    </row>
  </sheetData>
  <sheetProtection password="DE45" sheet="1" scenarios="1" formatColumns="0" formatRows="0"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Acrobat Document" shapeId="3077" r:id="rId1">
          <objectPr r:id="rId5">
            <anchor>
              <from>
                <xdr:col>1</xdr:col>
                <xdr:colOff>0</xdr:colOff>
                <xdr:row>7</xdr:row>
                <xdr:rowOff>0</xdr:rowOff>
              </from>
              <to>
                <xdr:col>10</xdr:col>
                <xdr:colOff>180975</xdr:colOff>
                <xdr:row>49</xdr:row>
                <xdr:rowOff>19050</xdr:rowOff>
              </to>
            </anchor>
          </objectPr>
        </oleObject>
      </mc:Choice>
      <mc:Fallback>
        <oleObject progId="Acrobat Document" shapeId="3077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5"/>
  <sheetViews>
    <sheetView workbookViewId="0" topLeftCell="A1">
      <selection activeCell="H34" sqref="H34:H35"/>
    </sheetView>
  </sheetViews>
  <sheetFormatPr defaultColWidth="9.140625" defaultRowHeight="15"/>
  <cols>
    <col min="1" max="1" width="22.57421875" style="0" customWidth="1"/>
    <col min="2" max="2" width="32.57421875" style="0" customWidth="1"/>
    <col min="3" max="3" width="1.8515625" style="0" customWidth="1"/>
    <col min="4" max="4" width="27.28125" style="0" customWidth="1"/>
    <col min="5" max="5" width="27.140625" style="0" customWidth="1"/>
    <col min="7" max="7" width="17.28125" style="0" bestFit="1" customWidth="1"/>
    <col min="8" max="8" width="41.00390625" style="0" customWidth="1"/>
  </cols>
  <sheetData>
    <row r="1" spans="1:19" ht="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>
      <c r="A3" s="14" t="s">
        <v>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5">
      <c r="A8" s="15" t="s">
        <v>8</v>
      </c>
      <c r="B8" s="16"/>
      <c r="C8" s="13"/>
      <c r="D8" s="15" t="s">
        <v>9</v>
      </c>
      <c r="E8" s="16"/>
      <c r="F8" s="13"/>
      <c r="G8" s="23" t="s">
        <v>12</v>
      </c>
      <c r="H8" s="24" t="s">
        <v>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>
      <c r="A9" s="17" t="s">
        <v>6</v>
      </c>
      <c r="B9" s="22">
        <v>3.5</v>
      </c>
      <c r="C9" s="13"/>
      <c r="D9" s="17" t="s">
        <v>0</v>
      </c>
      <c r="E9" s="21" t="str">
        <f>IF(ISBLANK(Hospital_name),"",Hospital_name)</f>
        <v/>
      </c>
      <c r="F9" s="13"/>
      <c r="G9" s="23"/>
      <c r="H9" s="24" t="s">
        <v>14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45">
      <c r="A10" s="17" t="s">
        <v>7</v>
      </c>
      <c r="B10" s="22" t="s">
        <v>47</v>
      </c>
      <c r="C10" s="13"/>
      <c r="D10" s="17" t="s">
        <v>42</v>
      </c>
      <c r="E10" s="21" t="str">
        <f>IF(ISBLANK(Adult_bed_number),"",Adult_bed_number)</f>
        <v/>
      </c>
      <c r="F10" s="13"/>
      <c r="G10" s="23" t="s">
        <v>15</v>
      </c>
      <c r="H10" s="24" t="s">
        <v>16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>
      <c r="A11" s="17" t="s">
        <v>10</v>
      </c>
      <c r="B11" s="22"/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">
      <c r="A12" s="13"/>
      <c r="B12" s="13"/>
      <c r="C12" s="13"/>
      <c r="D12" s="13"/>
      <c r="E12" s="13"/>
      <c r="F12" s="13"/>
      <c r="G12" s="23" t="s">
        <v>17</v>
      </c>
      <c r="H12" s="24" t="s">
        <v>18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">
      <c r="A13" s="13"/>
      <c r="B13" s="13"/>
      <c r="C13" s="13"/>
      <c r="D13" s="13"/>
      <c r="E13" s="13"/>
      <c r="F13" s="13"/>
      <c r="G13" s="23"/>
      <c r="H13" s="24" t="s">
        <v>29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3:19" ht="1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3:19" ht="15">
      <c r="C15" s="13"/>
      <c r="D15" s="13"/>
      <c r="E15" s="13"/>
      <c r="F15" s="13"/>
      <c r="G15" s="23" t="s">
        <v>19</v>
      </c>
      <c r="H15" s="24" t="s">
        <v>20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3:19" ht="15">
      <c r="C16" s="13"/>
      <c r="D16" s="13"/>
      <c r="E16" s="13"/>
      <c r="F16" s="13"/>
      <c r="G16" s="23"/>
      <c r="H16" s="24" t="s">
        <v>21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3:19" ht="15">
      <c r="C17" s="13"/>
      <c r="D17" s="13"/>
      <c r="E17" s="13"/>
      <c r="F17" s="13"/>
      <c r="G17" s="23"/>
      <c r="H17" s="24" t="s">
        <v>22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3:19" ht="15">
      <c r="C18" s="13"/>
      <c r="D18" s="13"/>
      <c r="E18" s="13"/>
      <c r="F18" s="13"/>
      <c r="G18" s="23"/>
      <c r="H18" s="24" t="s">
        <v>23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3:19" ht="15">
      <c r="C19" s="13"/>
      <c r="D19" s="13"/>
      <c r="E19" s="13"/>
      <c r="F19" s="13"/>
      <c r="G19" s="23"/>
      <c r="H19" s="24" t="s">
        <v>24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30">
      <c r="C21" s="13"/>
      <c r="D21" s="13"/>
      <c r="E21" s="13"/>
      <c r="F21" s="13"/>
      <c r="G21" s="40" t="s">
        <v>30</v>
      </c>
      <c r="H21" s="24" t="s">
        <v>31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3:19" ht="15">
      <c r="C22" s="13"/>
      <c r="D22" s="13"/>
      <c r="E22" s="13"/>
      <c r="F22" s="13"/>
      <c r="G22" s="23"/>
      <c r="H22" s="24" t="s">
        <v>32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3:19" ht="15">
      <c r="C23" s="13"/>
      <c r="D23" s="13"/>
      <c r="E23" s="13"/>
      <c r="F23" s="13"/>
      <c r="G23" s="23"/>
      <c r="H23" s="24" t="s">
        <v>33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3:19" ht="15">
      <c r="C24" s="13"/>
      <c r="D24" s="13"/>
      <c r="E24" s="13"/>
      <c r="F24" s="13"/>
      <c r="G24" s="23"/>
      <c r="H24" s="24" t="s">
        <v>34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30">
      <c r="A26" s="13"/>
      <c r="B26" s="13"/>
      <c r="C26" s="13"/>
      <c r="D26" s="13"/>
      <c r="E26" s="13"/>
      <c r="F26" s="13"/>
      <c r="G26" s="40" t="s">
        <v>36</v>
      </c>
      <c r="H26" s="24" t="s">
        <v>37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>
      <c r="A27" s="13"/>
      <c r="B27" s="13"/>
      <c r="C27" s="13"/>
      <c r="D27" s="13"/>
      <c r="E27" s="13"/>
      <c r="F27" s="13"/>
      <c r="G27" s="23"/>
      <c r="H27" s="24" t="s">
        <v>38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>
      <c r="A28" s="13"/>
      <c r="B28" s="13"/>
      <c r="C28" s="13"/>
      <c r="D28" s="13"/>
      <c r="E28" s="13"/>
      <c r="F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>
      <c r="A29" s="13"/>
      <c r="B29" s="13"/>
      <c r="C29" s="13"/>
      <c r="D29" s="13"/>
      <c r="E29" s="13"/>
      <c r="F29" s="13"/>
      <c r="G29" s="40" t="s">
        <v>43</v>
      </c>
      <c r="H29" s="24" t="s">
        <v>44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ht="15">
      <c r="A30" s="13"/>
      <c r="B30" s="13"/>
      <c r="C30" s="13"/>
      <c r="D30" s="13"/>
      <c r="E30" s="13"/>
      <c r="F30" s="13"/>
      <c r="G30" s="23"/>
      <c r="H30" s="24" t="s">
        <v>45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13"/>
      <c r="B31" s="13"/>
      <c r="C31" s="13"/>
      <c r="D31" s="13"/>
      <c r="E31" s="13"/>
      <c r="F31" s="13"/>
      <c r="G31" s="40"/>
      <c r="H31" s="24" t="s">
        <v>46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>
      <c r="A32" s="13"/>
      <c r="B32" s="13"/>
      <c r="C32" s="13"/>
      <c r="D32" s="13"/>
      <c r="E32" s="13"/>
      <c r="F32" s="13"/>
      <c r="G32" s="23"/>
      <c r="H32" s="24" t="s">
        <v>16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>
      <c r="A34" s="13"/>
      <c r="B34" s="13"/>
      <c r="C34" s="13"/>
      <c r="D34" s="13"/>
      <c r="E34" s="13"/>
      <c r="F34" s="13"/>
      <c r="G34" s="13" t="s">
        <v>59</v>
      </c>
      <c r="H34" s="13" t="s">
        <v>57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>
      <c r="A35" s="13"/>
      <c r="B35" s="13"/>
      <c r="C35" s="13"/>
      <c r="D35" s="13"/>
      <c r="E35" s="13"/>
      <c r="F35" s="13"/>
      <c r="G35" s="13"/>
      <c r="H35" s="13" t="s">
        <v>58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</sheetData>
  <sheetProtection password="F54B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Grant</dc:creator>
  <cp:keywords/>
  <dc:description/>
  <cp:lastModifiedBy>SVMHS</cp:lastModifiedBy>
  <dcterms:created xsi:type="dcterms:W3CDTF">2013-08-26T10:30:56Z</dcterms:created>
  <dcterms:modified xsi:type="dcterms:W3CDTF">2014-10-22T03:31:48Z</dcterms:modified>
  <cp:category/>
  <cp:version/>
  <cp:contentType/>
  <cp:contentStatus/>
</cp:coreProperties>
</file>